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gionemarche.intra\ormadfs\Application\Giunta\Utenti\ValutazioniAmbientali\VAS\S R Sv S\INDICATORI SRSvS-VAS\Schede_Metadati_VAS\VAS11_NH3_agricolo\"/>
    </mc:Choice>
  </mc:AlternateContent>
  <bookViews>
    <workbookView xWindow="0" yWindow="0" windowWidth="15525" windowHeight="6930"/>
  </bookViews>
  <sheets>
    <sheet name="Emissioni NH3" sheetId="2" r:id="rId1"/>
    <sheet name="Calcolo" sheetId="1" r:id="rId2"/>
    <sheet name="Metadati"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2" l="1"/>
  <c r="K17" i="2"/>
  <c r="K16" i="2"/>
  <c r="K14" i="2"/>
  <c r="K10" i="2"/>
  <c r="K8" i="2"/>
  <c r="K5" i="2"/>
  <c r="J18" i="2"/>
  <c r="J17" i="2"/>
  <c r="J16" i="2"/>
  <c r="J14" i="2"/>
  <c r="J10" i="2"/>
  <c r="J8" i="2"/>
  <c r="J5" i="2"/>
  <c r="I18" i="2"/>
  <c r="I17" i="2"/>
  <c r="I16" i="2"/>
  <c r="I14" i="2"/>
  <c r="I10" i="2"/>
  <c r="I8" i="2"/>
  <c r="K6" i="2"/>
  <c r="I6" i="2"/>
  <c r="J6" i="2"/>
  <c r="J3" i="1" l="1"/>
  <c r="J15" i="2" l="1"/>
  <c r="K15" i="2"/>
  <c r="I15" i="2"/>
  <c r="K13" i="2"/>
  <c r="K12" i="2"/>
  <c r="J13" i="2"/>
  <c r="J12" i="2"/>
  <c r="I12" i="2"/>
  <c r="I13" i="2"/>
  <c r="I11" i="2"/>
  <c r="J11" i="2"/>
  <c r="K11" i="2"/>
  <c r="K9" i="2"/>
  <c r="J9" i="2"/>
  <c r="I9" i="2"/>
  <c r="I7" i="2"/>
  <c r="K7" i="2"/>
  <c r="J7" i="2"/>
  <c r="D308" i="1" l="1"/>
  <c r="C308" i="1"/>
  <c r="D309" i="1"/>
  <c r="D310" i="1"/>
  <c r="D311" i="1"/>
  <c r="D312" i="1"/>
  <c r="D313" i="1"/>
  <c r="D314" i="1"/>
  <c r="D315" i="1"/>
  <c r="D316" i="1"/>
  <c r="D317" i="1"/>
  <c r="D318" i="1"/>
  <c r="D319" i="1"/>
  <c r="D320" i="1"/>
  <c r="D321" i="1"/>
  <c r="D322" i="1"/>
  <c r="D323" i="1"/>
  <c r="D324" i="1"/>
  <c r="D325" i="1"/>
  <c r="D326" i="1"/>
  <c r="D327" i="1"/>
  <c r="D328" i="1"/>
  <c r="D329" i="1"/>
  <c r="D330" i="1"/>
  <c r="D331" i="1"/>
  <c r="D292" i="1"/>
  <c r="D293" i="1"/>
  <c r="D294" i="1"/>
  <c r="D295" i="1"/>
  <c r="D296" i="1"/>
  <c r="D297" i="1"/>
  <c r="D298" i="1"/>
  <c r="D299" i="1"/>
  <c r="D300" i="1"/>
  <c r="D301" i="1"/>
  <c r="D302" i="1"/>
  <c r="D303" i="1"/>
  <c r="D304" i="1"/>
  <c r="D305" i="1"/>
  <c r="D306" i="1"/>
  <c r="D307" i="1"/>
  <c r="C291" i="1"/>
  <c r="D291" i="1"/>
  <c r="E291" i="1" l="1"/>
  <c r="E308" i="1"/>
  <c r="D275" i="1"/>
  <c r="D276" i="1"/>
  <c r="D277" i="1"/>
  <c r="D278" i="1"/>
  <c r="D279" i="1"/>
  <c r="D280" i="1"/>
  <c r="D281" i="1"/>
  <c r="D282" i="1"/>
  <c r="D283" i="1"/>
  <c r="D284" i="1"/>
  <c r="D285" i="1"/>
  <c r="D286" i="1"/>
  <c r="D287" i="1"/>
  <c r="D288" i="1"/>
  <c r="D289" i="1"/>
  <c r="D290" i="1"/>
  <c r="D274" i="1"/>
  <c r="C274"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47" i="1"/>
  <c r="E274" i="1" l="1"/>
  <c r="E247" i="1"/>
  <c r="C247" i="1"/>
  <c r="D231" i="1"/>
  <c r="D232" i="1"/>
  <c r="D233" i="1"/>
  <c r="D234" i="1"/>
  <c r="D235" i="1"/>
  <c r="D236" i="1"/>
  <c r="D237" i="1"/>
  <c r="D238" i="1"/>
  <c r="D239" i="1"/>
  <c r="D240" i="1"/>
  <c r="D241" i="1"/>
  <c r="D242" i="1"/>
  <c r="D243" i="1"/>
  <c r="D244" i="1"/>
  <c r="D245" i="1"/>
  <c r="D246" i="1"/>
  <c r="D230" i="1"/>
  <c r="C230" i="1"/>
  <c r="E230" i="1" l="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03" i="1"/>
  <c r="C203" i="1"/>
  <c r="D185" i="1"/>
  <c r="D186" i="1"/>
  <c r="D187" i="1"/>
  <c r="D188" i="1"/>
  <c r="D189" i="1"/>
  <c r="D190" i="1"/>
  <c r="D191" i="1"/>
  <c r="D192" i="1"/>
  <c r="D193" i="1"/>
  <c r="D194" i="1"/>
  <c r="D195" i="1"/>
  <c r="D196" i="1"/>
  <c r="D197" i="1"/>
  <c r="D198" i="1"/>
  <c r="D199" i="1"/>
  <c r="D200" i="1"/>
  <c r="D201" i="1"/>
  <c r="D202" i="1"/>
  <c r="D184" i="1"/>
  <c r="C184" i="1"/>
  <c r="E203" i="1" l="1"/>
  <c r="E184"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57" i="1"/>
  <c r="C157" i="1"/>
  <c r="L7" i="2"/>
  <c r="L8" i="2"/>
  <c r="L9" i="2"/>
  <c r="L10" i="2"/>
  <c r="L11" i="2"/>
  <c r="L12" i="2"/>
  <c r="L13" i="2"/>
  <c r="L14" i="2"/>
  <c r="L15" i="2"/>
  <c r="L16" i="2"/>
  <c r="L17" i="2"/>
  <c r="L18" i="2"/>
  <c r="L6" i="2"/>
  <c r="L5" i="2"/>
  <c r="J118" i="1"/>
  <c r="J119" i="1"/>
  <c r="J120" i="1"/>
  <c r="J121" i="1"/>
  <c r="J122" i="1"/>
  <c r="J123" i="1"/>
  <c r="J124" i="1"/>
  <c r="J125" i="1"/>
  <c r="J126" i="1"/>
  <c r="J127" i="1"/>
  <c r="J128" i="1"/>
  <c r="J129" i="1"/>
  <c r="J130" i="1"/>
  <c r="J131" i="1"/>
  <c r="J132" i="1"/>
  <c r="J133" i="1"/>
  <c r="J134" i="1"/>
  <c r="I117" i="1"/>
  <c r="J117" i="1" s="1"/>
  <c r="J105" i="1"/>
  <c r="J106" i="1"/>
  <c r="J107" i="1"/>
  <c r="J108" i="1"/>
  <c r="J109" i="1"/>
  <c r="J110" i="1"/>
  <c r="J111" i="1"/>
  <c r="J112" i="1"/>
  <c r="J113" i="1"/>
  <c r="J114" i="1"/>
  <c r="J115" i="1"/>
  <c r="J116" i="1"/>
  <c r="I104" i="1"/>
  <c r="J104" i="1" s="1"/>
  <c r="J94" i="1"/>
  <c r="J95" i="1"/>
  <c r="J96" i="1"/>
  <c r="J97" i="1"/>
  <c r="J98" i="1"/>
  <c r="J99" i="1"/>
  <c r="J100" i="1"/>
  <c r="J101" i="1"/>
  <c r="J102" i="1"/>
  <c r="J103" i="1"/>
  <c r="I93" i="1"/>
  <c r="J93" i="1" s="1"/>
  <c r="J69" i="1"/>
  <c r="J70" i="1"/>
  <c r="J71" i="1"/>
  <c r="J72" i="1"/>
  <c r="J73" i="1"/>
  <c r="J74" i="1"/>
  <c r="J75" i="1"/>
  <c r="J76" i="1"/>
  <c r="J77" i="1"/>
  <c r="J78" i="1"/>
  <c r="J79" i="1"/>
  <c r="J80" i="1"/>
  <c r="J81" i="1"/>
  <c r="J82" i="1"/>
  <c r="J83" i="1"/>
  <c r="J84" i="1"/>
  <c r="J85" i="1"/>
  <c r="J86" i="1"/>
  <c r="J87" i="1"/>
  <c r="J88" i="1"/>
  <c r="J89" i="1"/>
  <c r="J90" i="1"/>
  <c r="J91" i="1"/>
  <c r="J92" i="1"/>
  <c r="I68" i="1"/>
  <c r="J68" i="1" s="1"/>
  <c r="J61" i="1"/>
  <c r="J62" i="1"/>
  <c r="J63" i="1"/>
  <c r="J64" i="1"/>
  <c r="J65" i="1"/>
  <c r="J66" i="1"/>
  <c r="J67" i="1"/>
  <c r="I60" i="1"/>
  <c r="J60" i="1" s="1"/>
  <c r="J35" i="1"/>
  <c r="J36" i="1"/>
  <c r="J37" i="1"/>
  <c r="J38" i="1"/>
  <c r="J39" i="1"/>
  <c r="J40" i="1"/>
  <c r="J41" i="1"/>
  <c r="J42" i="1"/>
  <c r="J43" i="1"/>
  <c r="J44" i="1"/>
  <c r="J45" i="1"/>
  <c r="J46" i="1"/>
  <c r="J47" i="1"/>
  <c r="J48" i="1"/>
  <c r="J49" i="1"/>
  <c r="J50" i="1"/>
  <c r="J51" i="1"/>
  <c r="J52" i="1"/>
  <c r="J53" i="1"/>
  <c r="J54" i="1"/>
  <c r="J55" i="1"/>
  <c r="J56" i="1"/>
  <c r="J57" i="1"/>
  <c r="J58" i="1"/>
  <c r="J59" i="1"/>
  <c r="I34" i="1"/>
  <c r="J34" i="1" s="1"/>
  <c r="J25" i="1"/>
  <c r="J26" i="1"/>
  <c r="J27" i="1"/>
  <c r="J28" i="1"/>
  <c r="J29" i="1"/>
  <c r="J30" i="1"/>
  <c r="J31" i="1"/>
  <c r="J32" i="1"/>
  <c r="J33" i="1"/>
  <c r="I24" i="1"/>
  <c r="J24" i="1" s="1"/>
  <c r="J4" i="1"/>
  <c r="J5" i="1"/>
  <c r="J6" i="1"/>
  <c r="J7" i="1"/>
  <c r="J8" i="1"/>
  <c r="J9" i="1"/>
  <c r="J10" i="1"/>
  <c r="J11" i="1"/>
  <c r="J12" i="1"/>
  <c r="J13" i="1"/>
  <c r="J14" i="1"/>
  <c r="J15" i="1"/>
  <c r="J16" i="1"/>
  <c r="J17" i="1"/>
  <c r="J18" i="1"/>
  <c r="J19" i="1"/>
  <c r="J20" i="1"/>
  <c r="J21" i="1"/>
  <c r="J22" i="1"/>
  <c r="J23" i="1"/>
  <c r="I3" i="1"/>
  <c r="D136" i="1"/>
  <c r="D137" i="1"/>
  <c r="D138" i="1"/>
  <c r="D139" i="1"/>
  <c r="D140" i="1"/>
  <c r="D141" i="1"/>
  <c r="D142" i="1"/>
  <c r="D143" i="1"/>
  <c r="D144" i="1"/>
  <c r="D145" i="1"/>
  <c r="D146" i="1"/>
  <c r="D147" i="1"/>
  <c r="D148" i="1"/>
  <c r="D149" i="1"/>
  <c r="D150" i="1"/>
  <c r="D151" i="1"/>
  <c r="D152" i="1"/>
  <c r="D153" i="1"/>
  <c r="C135" i="1"/>
  <c r="D135" i="1" s="1"/>
  <c r="D127" i="1"/>
  <c r="D124" i="1"/>
  <c r="D125" i="1"/>
  <c r="D126" i="1"/>
  <c r="D128" i="1"/>
  <c r="D129" i="1"/>
  <c r="D130" i="1"/>
  <c r="D131" i="1"/>
  <c r="D132" i="1"/>
  <c r="D133" i="1"/>
  <c r="D134" i="1"/>
  <c r="C123" i="1"/>
  <c r="D123" i="1" s="1"/>
  <c r="D112" i="1"/>
  <c r="D113" i="1"/>
  <c r="D114" i="1"/>
  <c r="D115" i="1"/>
  <c r="D116" i="1"/>
  <c r="D117" i="1"/>
  <c r="D118" i="1"/>
  <c r="D119" i="1"/>
  <c r="D120" i="1"/>
  <c r="D121" i="1"/>
  <c r="D122" i="1"/>
  <c r="C111" i="1"/>
  <c r="D111" i="1" s="1"/>
  <c r="D109" i="1"/>
  <c r="D91" i="1"/>
  <c r="D92" i="1"/>
  <c r="D93" i="1"/>
  <c r="D94" i="1"/>
  <c r="D95" i="1"/>
  <c r="D96" i="1"/>
  <c r="D97" i="1"/>
  <c r="D98" i="1"/>
  <c r="D99" i="1"/>
  <c r="D100" i="1"/>
  <c r="D101" i="1"/>
  <c r="D102" i="1"/>
  <c r="D103" i="1"/>
  <c r="D104" i="1"/>
  <c r="D105" i="1"/>
  <c r="D106" i="1"/>
  <c r="D107" i="1"/>
  <c r="D108" i="1"/>
  <c r="D110" i="1"/>
  <c r="C89" i="1"/>
  <c r="D89" i="1" s="1"/>
  <c r="D90" i="1"/>
  <c r="D88" i="1"/>
  <c r="D78" i="1"/>
  <c r="D79" i="1"/>
  <c r="D80" i="1"/>
  <c r="D81" i="1"/>
  <c r="D82" i="1"/>
  <c r="D83" i="1"/>
  <c r="D84" i="1"/>
  <c r="D85" i="1"/>
  <c r="D86" i="1"/>
  <c r="D87" i="1"/>
  <c r="C77" i="1"/>
  <c r="D77" i="1" s="1"/>
  <c r="D56" i="1"/>
  <c r="D57" i="1"/>
  <c r="D58" i="1"/>
  <c r="D59" i="1"/>
  <c r="D60" i="1"/>
  <c r="D61" i="1"/>
  <c r="D62" i="1"/>
  <c r="D63" i="1"/>
  <c r="D64" i="1"/>
  <c r="D65" i="1"/>
  <c r="D66" i="1"/>
  <c r="D67" i="1"/>
  <c r="D68" i="1"/>
  <c r="D69" i="1"/>
  <c r="D70" i="1"/>
  <c r="D71" i="1"/>
  <c r="D72" i="1"/>
  <c r="D73" i="1"/>
  <c r="D74" i="1"/>
  <c r="D75" i="1"/>
  <c r="D76" i="1"/>
  <c r="C55" i="1"/>
  <c r="D55" i="1" s="1"/>
  <c r="D42" i="1"/>
  <c r="D43" i="1"/>
  <c r="D44" i="1"/>
  <c r="D45" i="1"/>
  <c r="D46" i="1"/>
  <c r="D47" i="1"/>
  <c r="D48" i="1"/>
  <c r="D49" i="1"/>
  <c r="D50" i="1"/>
  <c r="D51" i="1"/>
  <c r="D52" i="1"/>
  <c r="D53" i="1"/>
  <c r="D54" i="1"/>
  <c r="C41" i="1"/>
  <c r="D41" i="1" s="1"/>
  <c r="L19" i="2" l="1"/>
  <c r="E157" i="1"/>
  <c r="K19" i="2" s="1"/>
  <c r="K117" i="1"/>
  <c r="K104" i="1"/>
  <c r="K93" i="1"/>
  <c r="K68" i="1"/>
  <c r="K60" i="1"/>
  <c r="K34" i="1"/>
  <c r="K24" i="1"/>
  <c r="K3" i="1"/>
  <c r="I5" i="2" s="1"/>
  <c r="E123" i="1"/>
  <c r="E135" i="1"/>
  <c r="E111" i="1"/>
  <c r="E55" i="1"/>
  <c r="E89" i="1"/>
  <c r="E77" i="1"/>
  <c r="E41" i="1"/>
  <c r="C19" i="1"/>
  <c r="D19" i="1" s="1"/>
  <c r="D21" i="1" l="1"/>
  <c r="D22" i="1"/>
  <c r="D23" i="1"/>
  <c r="M6" i="2" s="1"/>
  <c r="N6" i="2" s="1"/>
  <c r="D24" i="1"/>
  <c r="M7" i="2" s="1"/>
  <c r="N7" i="2" s="1"/>
  <c r="D25" i="1"/>
  <c r="M8" i="2" s="1"/>
  <c r="N8" i="2" s="1"/>
  <c r="D26" i="1"/>
  <c r="M9" i="2" s="1"/>
  <c r="D27" i="1"/>
  <c r="M10" i="2" s="1"/>
  <c r="D28" i="1"/>
  <c r="D29" i="1"/>
  <c r="M12" i="2" s="1"/>
  <c r="D30" i="1"/>
  <c r="D31" i="1"/>
  <c r="M14" i="2" s="1"/>
  <c r="D32" i="1"/>
  <c r="D33" i="1"/>
  <c r="D34" i="1"/>
  <c r="D35" i="1"/>
  <c r="M18" i="2" s="1"/>
  <c r="N18" i="2" s="1"/>
  <c r="D36" i="1"/>
  <c r="D37" i="1"/>
  <c r="D38" i="1"/>
  <c r="D39" i="1"/>
  <c r="D40" i="1"/>
  <c r="D20" i="1"/>
  <c r="A6" i="2"/>
  <c r="A7" i="2"/>
  <c r="A8" i="2"/>
  <c r="A9" i="2"/>
  <c r="A10" i="2"/>
  <c r="A11" i="2"/>
  <c r="A12" i="2"/>
  <c r="A13" i="2"/>
  <c r="A14" i="2"/>
  <c r="A15" i="2"/>
  <c r="A16" i="2"/>
  <c r="A17" i="2"/>
  <c r="A18" i="2"/>
  <c r="A5" i="2"/>
  <c r="E20" i="1" l="1"/>
  <c r="M17" i="2"/>
  <c r="N17" i="2" s="1"/>
  <c r="M11" i="2"/>
  <c r="N11" i="2" s="1"/>
  <c r="M16" i="2"/>
  <c r="N16" i="2" s="1"/>
  <c r="M15" i="2"/>
  <c r="N15" i="2" s="1"/>
  <c r="N10" i="2"/>
  <c r="M13" i="2"/>
  <c r="N13" i="2" s="1"/>
  <c r="N12" i="2"/>
  <c r="N9" i="2"/>
  <c r="N14" i="2"/>
  <c r="I19" i="2"/>
  <c r="M5" i="2" l="1"/>
  <c r="N5" i="2" s="1"/>
  <c r="J19" i="2" l="1"/>
  <c r="M19" i="2" l="1"/>
  <c r="N19" i="2" s="1"/>
</calcChain>
</file>

<file path=xl/sharedStrings.xml><?xml version="1.0" encoding="utf-8"?>
<sst xmlns="http://schemas.openxmlformats.org/spreadsheetml/2006/main" count="1017" uniqueCount="134">
  <si>
    <t>Categoria</t>
  </si>
  <si>
    <t>Bufalini</t>
  </si>
  <si>
    <t>Scrofe</t>
  </si>
  <si>
    <t>Cavalli</t>
  </si>
  <si>
    <t>Caprini</t>
  </si>
  <si>
    <t>Ovini</t>
  </si>
  <si>
    <t>Conigli</t>
  </si>
  <si>
    <t>Vacche da latte</t>
  </si>
  <si>
    <t>Altri bovini</t>
  </si>
  <si>
    <t>Altri suini</t>
  </si>
  <si>
    <t>Altri equini</t>
  </si>
  <si>
    <t>Galline da uova</t>
  </si>
  <si>
    <t>Polli da carne</t>
  </si>
  <si>
    <t>Altri avicoli</t>
  </si>
  <si>
    <t>Animali da pelliccia</t>
  </si>
  <si>
    <t>Categoria di animale</t>
  </si>
  <si>
    <t>Numero Capi</t>
  </si>
  <si>
    <t>Totale</t>
  </si>
  <si>
    <t>FE ricovero</t>
  </si>
  <si>
    <t>FE stoccaggio</t>
  </si>
  <si>
    <t>FE spandimento</t>
  </si>
  <si>
    <t>FE pascolo</t>
  </si>
  <si>
    <t>FE (kgNH3/capo) - NON ABBATTUTO</t>
  </si>
  <si>
    <t>Ricovero</t>
  </si>
  <si>
    <t>Stoccaggio</t>
  </si>
  <si>
    <t>Spandimento</t>
  </si>
  <si>
    <t>Pascolo</t>
  </si>
  <si>
    <t>Emissioni annue NH3
kg NH3</t>
  </si>
  <si>
    <t>Emissioni di Ammoniaca dal Settore Zootecnico</t>
  </si>
  <si>
    <t>Fonti</t>
  </si>
  <si>
    <t>Categorie animali</t>
  </si>
  <si>
    <t>Descrizione Tecnica abbattimento</t>
  </si>
  <si>
    <t>FE abbattuto (kgNH3/capo)</t>
  </si>
  <si>
    <t>Struttura rigida, tettoia o tenda</t>
  </si>
  <si>
    <t>Copertura flottante media efficienza</t>
  </si>
  <si>
    <t>Copertura flottante alta efficienza</t>
  </si>
  <si>
    <t>Saccone</t>
  </si>
  <si>
    <t>0</t>
  </si>
  <si>
    <t>Palline di LECA (coperture flottanti)</t>
  </si>
  <si>
    <t>Altre coperture flottanti (citsalP sheeting)</t>
  </si>
  <si>
    <t>Altro materiale flottante di copertura (cippato di legno, paglia trinciata, ...)</t>
  </si>
  <si>
    <t>Dieta a basso tenore di azoto - bassa efficienza</t>
  </si>
  <si>
    <t>Dieta a basso tenore di azoto - alta efficienza</t>
  </si>
  <si>
    <t>Ricovero+Copertura</t>
  </si>
  <si>
    <t>Ricovero+Copertura+Spandimento</t>
  </si>
  <si>
    <t>Ricovero+Spandimento</t>
  </si>
  <si>
    <t>Dieta+Ricovero</t>
  </si>
  <si>
    <t>Dieta+Ricovero+Copertura</t>
  </si>
  <si>
    <t>Dieta+Ricovero+Copertura+Spandimento</t>
  </si>
  <si>
    <t>Dieta+Ricovero+Spandimento</t>
  </si>
  <si>
    <t>Dieta+Copertura</t>
  </si>
  <si>
    <t>Dieta+Copertura+Spandimento</t>
  </si>
  <si>
    <t>Dieta+Spandimento</t>
  </si>
  <si>
    <t>Copertura+Spandimento</t>
  </si>
  <si>
    <t>Sostituzione delle lagune con strutture coperte o con strutture aperte con pareti alte (profondità  &gt; 3 m) - alta  efficienza</t>
  </si>
  <si>
    <t>Sostituzione delle lagune con strutture coperte o con strutture aperte con pareti alte (profondità  &gt; 3 m) - bassa efficienza</t>
  </si>
  <si>
    <t>FE tecnologia scelta</t>
  </si>
  <si>
    <t>FE per calcolo</t>
  </si>
  <si>
    <t>Nessuna</t>
  </si>
  <si>
    <t>- Software S.C.E.N.A
https://scena.enea.it</t>
  </si>
  <si>
    <t>Emissioni annue 
t NH3</t>
  </si>
  <si>
    <t xml:space="preserve"> ENEA
https://www.espa.enea.it </t>
  </si>
  <si>
    <t>https://scena.enea.it/login</t>
  </si>
  <si>
    <t>https://www.isprambiente.gov.it/it/pubblicazioni/rapporti/italian-emission-inventory-1990-2020</t>
  </si>
  <si>
    <t>-   SCENA - Strumento di Calcolo delle Emissioni di ammoniaca (NH3) nel settore Agricolo, Manuale D’Uso, ES-PA ENEA 2021</t>
  </si>
  <si>
    <t>-   Italian Emission Inventory 1990-2020. Informative Inventory Report 2022</t>
  </si>
  <si>
    <t xml:space="preserve">Nessuna </t>
  </si>
  <si>
    <t>Non applicabile</t>
  </si>
  <si>
    <t>Sostituzione delle lagune con strutture coperte o con strutture aperte con pareti alte (profonditC  &gt; 3 m) - bassa efficienza</t>
  </si>
  <si>
    <t>Nessuno</t>
  </si>
  <si>
    <t>Ricovero naturalmente ventilato - bassa efficienza</t>
  </si>
  <si>
    <t>Ricovero naturalmente ventilato - media efficienza</t>
  </si>
  <si>
    <t>Lettiera ventilazione forzata - media efficienza</t>
  </si>
  <si>
    <t>Lettiera ventilazione forzata - alta efficienza</t>
  </si>
  <si>
    <t>Depurazione aria esausta - media efficienza</t>
  </si>
  <si>
    <t>Depurazione aria esausta - alta efficienza</t>
  </si>
  <si>
    <t>Pavimentazione rimovibile</t>
  </si>
  <si>
    <t>Sistema combideck</t>
  </si>
  <si>
    <t>Climatizzazione delle stalle ed isolamento dei tetti ottimali</t>
  </si>
  <si>
    <t>Pavimento fessurato - bassa efficienza</t>
  </si>
  <si>
    <t>Pavimento fessurato - alta efficienza</t>
  </si>
  <si>
    <t>Depuratori aria sistemi ventilazione forzata - media efficienza</t>
  </si>
  <si>
    <t>Depuratori aria sistemi ventilazione forzata - alta efficienza</t>
  </si>
  <si>
    <t>Pavimento parzialmente grigliato con vasca di raccolta ridotta - media efficienza</t>
  </si>
  <si>
    <t>Pavimento parzialmente grigliato con vasca di raccolta ridotta - alta efficienza</t>
  </si>
  <si>
    <t>Rimozione frequente del liquame con vacuum system</t>
  </si>
  <si>
    <t>Pavimento parzialmente grigliato e flushing</t>
  </si>
  <si>
    <t>Pavimento parzialmente grigliato e raccolta in liquido acidificato</t>
  </si>
  <si>
    <t>Pavimento parzialmente grigliato e raffreddamento della superficie del liquame</t>
  </si>
  <si>
    <t>Pavimento parzialmente grigliato e canale liquame con pareti inclinate</t>
  </si>
  <si>
    <t>Palle flottanti sopra il liquame</t>
  </si>
  <si>
    <t>Depuratori dell'aria - bassa efficienza</t>
  </si>
  <si>
    <t>Depuratori dell'aria - alta efficienza</t>
  </si>
  <si>
    <t>Pavimento parzialmente grigliato con vasca di raccolta ridotta - bassa efficienza</t>
  </si>
  <si>
    <t>Flushing</t>
  </si>
  <si>
    <t>Tunnel ventilati - bassa efficienza</t>
  </si>
  <si>
    <t>Tunnel ventilati - media efficienza</t>
  </si>
  <si>
    <t>Tunnel ventilati - alta  efficienza</t>
  </si>
  <si>
    <t>Voliere - tunnel non ventilati media efficienza</t>
  </si>
  <si>
    <t>Voliere - tunnel non ventilati alta efficienza</t>
  </si>
  <si>
    <t>Voliere - tunnel ventilati - media efficienza</t>
  </si>
  <si>
    <t>Voliere - tunnel ventilati - alta efficienza</t>
  </si>
  <si>
    <t>Lettiera parzialmente fessurata</t>
  </si>
  <si>
    <t>Lettiera ventilazione forzata - bassa efficienza</t>
  </si>
  <si>
    <t>Raffreddamento della superficie del liquame</t>
  </si>
  <si>
    <t>Ricoveri con zone di alimentazione e vasche di raccolta con pareti inclinate</t>
  </si>
  <si>
    <t>Depuratori dell'aria - media efficienza</t>
  </si>
  <si>
    <t>Canale acqua-liquame</t>
  </si>
  <si>
    <t>Vasca di raccolta sottostante</t>
  </si>
  <si>
    <t>Pavimento scanalato - bassa efficienza</t>
  </si>
  <si>
    <t>Pavimento scanalato - alta efficienza</t>
  </si>
  <si>
    <t>Pascolo 12h/24h</t>
  </si>
  <si>
    <t>Pascolo 18h/24h</t>
  </si>
  <si>
    <t>Pascolo 22h/24h</t>
  </si>
  <si>
    <t>Spandimento in bande con tubi rasoterra (trailing hose) - bassa efficienza</t>
  </si>
  <si>
    <t>Spandimento in bande con tubi rasoterra (trailing hose) - media efficienza</t>
  </si>
  <si>
    <t>Spandimento in bande con scarificazione (trailing shoe) - bassa efficienza</t>
  </si>
  <si>
    <t>Spandimento in bande con scarificazione (trailing shoe) - alta efficienza</t>
  </si>
  <si>
    <t>Iniezione del liquame (solchi aperti) - prof iniziezione &lt;= 5cm</t>
  </si>
  <si>
    <t>Iniezione del liquame (solchi chiusi: 5-10 cm)</t>
  </si>
  <si>
    <t>Iniezione del liquame (solchi chiusi: iniezione profonda &gt;15 cm)</t>
  </si>
  <si>
    <t>Incorporazione immediata del liquame/solido applicato in superficie: dopo 24h</t>
  </si>
  <si>
    <t>Incorporazione immediata del liquame/solido applicato in superficie: dopo 12h</t>
  </si>
  <si>
    <t>Incorporazione immediata del liquame/solido applicato in superficie: dopo 4h - media efficienza</t>
  </si>
  <si>
    <t>Incorporazione immediata del liquame/solido applicato in superficie: dopo 4h - alta efficienza</t>
  </si>
  <si>
    <t>Incorporazione immediata del liquame/solido applicato in superficie: immediata con dischi</t>
  </si>
  <si>
    <t>Incorporazione immediata del liquame/solido applicato in superficie: immediata con aratura</t>
  </si>
  <si>
    <t>Diluizione del liquame &gt; del 4% SS e &lt; del 2% SS ed utilizzo in fertirrigazione, anche eventuale separazione della frazione solida da quella liquida</t>
  </si>
  <si>
    <t>- EEA report 13/2019
EMEP/EEA air pollutant emission
 inventory guidebook 2019
https://www.eea.europa.eu/publications/emep-eea-guidebook-2019</t>
  </si>
  <si>
    <t>Tecnologia di Abbattimento per Fase</t>
  </si>
  <si>
    <t>Tabella</t>
  </si>
  <si>
    <t>-</t>
  </si>
  <si>
    <t>Coefficiente Utilizzo</t>
  </si>
  <si>
    <t>Nella tabella vengono calcolate le Emissioni Annue di Ammoniaca in tonnellate dal Settore Zootecnico.
Inserire il numero di capi dell'animale, nella cella della categoria corrispondente (celle arancioni). 
Se non si dispone delle informazioni sulle misure di abbattimento, lasciare invariata la parte delle tecnologie di abbattimento. 
Se, invece, si conoscono una o più tecnologie utilizzate, selezionare dall'elenco a tendina (celle azzurre) una tecnologia per ogni fase ed inserire la percentuale di utilizzo della tecnologia rispetto al numero di capi. 
Vengono calcolate le emissioni annue di NH3 in kg e t, per le 4 fasi separatamente e il totale delle 4 fasi.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</si>
</sst>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0"/>
  </numFmts>
  <fonts count="9"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u/>
      <sz val="11"/>
      <color theme="10"/>
      <name val="Calibri"/>
      <family val="2"/>
      <scheme val="minor"/>
    </font>
    <font>
      <sz val="11"/>
      <color theme="1"/>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CFF"/>
        <bgColor indexed="64"/>
      </patternFill>
    </fill>
    <fill>
      <patternFill patternType="solid">
        <fgColor rgb="FFFF9999"/>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7" fillId="0" borderId="0" applyNumberFormat="0" applyFill="0" applyBorder="0" applyAlignment="0" applyProtection="0"/>
    <xf numFmtId="9" fontId="8" fillId="0" borderId="0" applyFont="0" applyFill="0" applyBorder="0" applyAlignment="0" applyProtection="0"/>
  </cellStyleXfs>
  <cellXfs count="139">
    <xf numFmtId="0" fontId="0" fillId="0" borderId="0" xfId="0"/>
    <xf numFmtId="0" fontId="2" fillId="3" borderId="1" xfId="0" applyFont="1" applyFill="1" applyBorder="1" applyAlignment="1">
      <alignment horizontal="center"/>
    </xf>
    <xf numFmtId="0" fontId="0" fillId="0" borderId="0" xfId="0" applyFont="1"/>
    <xf numFmtId="0" fontId="0" fillId="0" borderId="0" xfId="0" applyBorder="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0" borderId="1" xfId="0" applyFont="1" applyBorder="1"/>
    <xf numFmtId="0" fontId="0" fillId="0" borderId="1" xfId="0" applyFont="1" applyBorder="1"/>
    <xf numFmtId="49" fontId="0" fillId="0" borderId="0" xfId="0" applyNumberFormat="1" applyAlignment="1">
      <alignment wrapText="1"/>
    </xf>
    <xf numFmtId="0" fontId="2" fillId="3" borderId="1" xfId="0" applyFont="1" applyFill="1" applyBorder="1" applyAlignment="1">
      <alignment horizontal="center" wrapText="1"/>
    </xf>
    <xf numFmtId="0" fontId="0" fillId="0" borderId="1" xfId="0" applyFont="1" applyBorder="1" applyAlignment="1">
      <alignment wrapText="1"/>
    </xf>
    <xf numFmtId="0" fontId="0" fillId="0" borderId="0" xfId="0" applyFont="1" applyAlignment="1">
      <alignment wrapText="1"/>
    </xf>
    <xf numFmtId="0" fontId="0" fillId="0" borderId="0" xfId="0" applyAlignment="1">
      <alignment wrapText="1"/>
    </xf>
    <xf numFmtId="0" fontId="0" fillId="5" borderId="1" xfId="0" applyFill="1" applyBorder="1"/>
    <xf numFmtId="0" fontId="0" fillId="5" borderId="1" xfId="0" applyFill="1" applyBorder="1" applyAlignment="1">
      <alignment wrapText="1"/>
    </xf>
    <xf numFmtId="164" fontId="0" fillId="5" borderId="1" xfId="0" applyNumberFormat="1" applyFont="1" applyFill="1" applyBorder="1"/>
    <xf numFmtId="0" fontId="6" fillId="0" borderId="0" xfId="0" applyFont="1"/>
    <xf numFmtId="0" fontId="0" fillId="0" borderId="0" xfId="0" applyAlignment="1">
      <alignment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xf>
    <xf numFmtId="0" fontId="0" fillId="0" borderId="4" xfId="0" applyFont="1" applyBorder="1"/>
    <xf numFmtId="0" fontId="0" fillId="0" borderId="6" xfId="0" applyFont="1" applyBorder="1"/>
    <xf numFmtId="165" fontId="0" fillId="5" borderId="1" xfId="0" applyNumberFormat="1" applyFill="1" applyBorder="1"/>
    <xf numFmtId="0" fontId="1" fillId="3" borderId="5" xfId="0" applyFont="1" applyFill="1" applyBorder="1" applyAlignment="1">
      <alignment horizontal="center" vertical="center" wrapText="1"/>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0" fillId="6" borderId="4" xfId="0" applyFont="1" applyFill="1" applyBorder="1" applyAlignment="1">
      <alignment wrapText="1"/>
    </xf>
    <xf numFmtId="0" fontId="0" fillId="6" borderId="1" xfId="0" applyFont="1" applyFill="1" applyBorder="1" applyAlignment="1">
      <alignment wrapText="1"/>
    </xf>
    <xf numFmtId="0" fontId="1" fillId="0" borderId="1" xfId="0" applyFont="1" applyBorder="1" applyAlignment="1">
      <alignment vertical="center" wrapText="1"/>
    </xf>
    <xf numFmtId="0" fontId="0" fillId="0" borderId="0" xfId="0" applyFill="1" applyBorder="1"/>
    <xf numFmtId="0" fontId="1" fillId="3" borderId="2" xfId="0" applyFont="1" applyFill="1" applyBorder="1" applyAlignment="1">
      <alignment horizontal="center" vertical="center"/>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0" fillId="0" borderId="19" xfId="0" applyFill="1" applyBorder="1" applyAlignment="1">
      <alignment horizontal="right" wrapText="1"/>
    </xf>
    <xf numFmtId="0" fontId="1" fillId="0" borderId="20" xfId="0" applyFont="1" applyFill="1" applyBorder="1" applyAlignment="1">
      <alignment horizontal="right" wrapText="1"/>
    </xf>
    <xf numFmtId="49" fontId="7" fillId="0" borderId="0" xfId="1" applyNumberFormat="1" applyAlignment="1">
      <alignment vertical="center" wrapText="1"/>
    </xf>
    <xf numFmtId="0" fontId="0" fillId="2" borderId="1" xfId="0" applyFill="1" applyBorder="1"/>
    <xf numFmtId="0" fontId="0" fillId="2" borderId="1" xfId="0" applyFill="1" applyBorder="1" applyAlignment="1">
      <alignment wrapText="1"/>
    </xf>
    <xf numFmtId="164" fontId="0" fillId="2" borderId="1" xfId="0" applyNumberFormat="1" applyFont="1" applyFill="1" applyBorder="1"/>
    <xf numFmtId="0" fontId="0" fillId="3" borderId="1" xfId="0" applyFill="1" applyBorder="1"/>
    <xf numFmtId="0" fontId="0" fillId="3" borderId="1" xfId="0" applyFill="1" applyBorder="1" applyAlignment="1">
      <alignment wrapText="1"/>
    </xf>
    <xf numFmtId="164" fontId="0" fillId="3" borderId="1" xfId="0" applyNumberFormat="1" applyFont="1" applyFill="1" applyBorder="1"/>
    <xf numFmtId="164" fontId="0" fillId="3" borderId="1" xfId="0" applyNumberFormat="1" applyFill="1" applyBorder="1"/>
    <xf numFmtId="0" fontId="0" fillId="8" borderId="1" xfId="0" applyFill="1" applyBorder="1"/>
    <xf numFmtId="0" fontId="0" fillId="8" borderId="1" xfId="0" applyFill="1" applyBorder="1" applyAlignment="1">
      <alignment wrapText="1"/>
    </xf>
    <xf numFmtId="164" fontId="0" fillId="8" borderId="1" xfId="0" applyNumberFormat="1" applyFont="1" applyFill="1" applyBorder="1"/>
    <xf numFmtId="164" fontId="0" fillId="8" borderId="1" xfId="0" applyNumberFormat="1" applyFill="1" applyBorder="1"/>
    <xf numFmtId="0" fontId="1" fillId="0" borderId="16" xfId="0" applyFont="1" applyBorder="1" applyAlignment="1">
      <alignment vertical="center" wrapText="1"/>
    </xf>
    <xf numFmtId="0" fontId="1" fillId="5" borderId="16" xfId="0" applyFont="1" applyFill="1" applyBorder="1" applyAlignment="1">
      <alignment vertical="center" wrapText="1"/>
    </xf>
    <xf numFmtId="164" fontId="0" fillId="7" borderId="16" xfId="0" applyNumberFormat="1" applyFill="1" applyBorder="1"/>
    <xf numFmtId="0" fontId="0" fillId="5" borderId="16" xfId="0" applyFill="1" applyBorder="1"/>
    <xf numFmtId="164" fontId="0" fillId="3" borderId="16" xfId="0" applyNumberFormat="1" applyFill="1" applyBorder="1"/>
    <xf numFmtId="0" fontId="0" fillId="3" borderId="16" xfId="0" applyFill="1" applyBorder="1"/>
    <xf numFmtId="164" fontId="0" fillId="8" borderId="16" xfId="0" applyNumberFormat="1" applyFill="1" applyBorder="1"/>
    <xf numFmtId="0" fontId="0" fillId="8" borderId="16" xfId="0" applyFill="1" applyBorder="1"/>
    <xf numFmtId="0" fontId="0" fillId="0" borderId="21" xfId="0" applyBorder="1"/>
    <xf numFmtId="0" fontId="1" fillId="0" borderId="21" xfId="0" applyFont="1" applyFill="1" applyBorder="1" applyAlignment="1">
      <alignment vertical="center" wrapText="1"/>
    </xf>
    <xf numFmtId="0" fontId="0" fillId="0" borderId="21" xfId="0" applyFill="1" applyBorder="1"/>
    <xf numFmtId="0" fontId="0" fillId="9" borderId="1" xfId="0" applyFill="1" applyBorder="1"/>
    <xf numFmtId="0" fontId="0" fillId="9" borderId="1" xfId="0" applyFill="1" applyBorder="1" applyAlignment="1">
      <alignment wrapText="1"/>
    </xf>
    <xf numFmtId="164" fontId="0" fillId="9" borderId="1" xfId="0" applyNumberFormat="1" applyFont="1" applyFill="1" applyBorder="1"/>
    <xf numFmtId="0" fontId="0" fillId="9" borderId="16" xfId="0" applyFill="1" applyBorder="1"/>
    <xf numFmtId="164" fontId="0" fillId="9" borderId="16" xfId="0" applyNumberFormat="1" applyFill="1" applyBorder="1"/>
    <xf numFmtId="0" fontId="0" fillId="2" borderId="16" xfId="0" applyFill="1" applyBorder="1"/>
    <xf numFmtId="164" fontId="0" fillId="2" borderId="16" xfId="0" applyNumberFormat="1" applyFill="1" applyBorder="1"/>
    <xf numFmtId="0" fontId="0" fillId="0" borderId="1" xfId="0" applyFont="1" applyFill="1" applyBorder="1" applyAlignment="1">
      <alignment wrapText="1"/>
    </xf>
    <xf numFmtId="0" fontId="0" fillId="10" borderId="1" xfId="0" applyFill="1" applyBorder="1"/>
    <xf numFmtId="0" fontId="0" fillId="10" borderId="1" xfId="0" applyFill="1" applyBorder="1" applyAlignment="1">
      <alignment wrapText="1"/>
    </xf>
    <xf numFmtId="164" fontId="0" fillId="10" borderId="1" xfId="0" applyNumberFormat="1" applyFont="1" applyFill="1" applyBorder="1"/>
    <xf numFmtId="164" fontId="0" fillId="10" borderId="16" xfId="0" applyNumberFormat="1" applyFill="1" applyBorder="1"/>
    <xf numFmtId="0" fontId="0" fillId="10" borderId="16" xfId="0" applyFill="1" applyBorder="1"/>
    <xf numFmtId="0" fontId="0" fillId="11" borderId="1" xfId="0" applyFill="1" applyBorder="1"/>
    <xf numFmtId="0" fontId="0" fillId="11" borderId="1" xfId="0" applyFill="1" applyBorder="1" applyAlignment="1">
      <alignment wrapText="1"/>
    </xf>
    <xf numFmtId="164" fontId="0" fillId="11" borderId="1" xfId="0" applyNumberFormat="1" applyFont="1" applyFill="1" applyBorder="1"/>
    <xf numFmtId="164" fontId="0" fillId="11" borderId="16" xfId="0" applyNumberFormat="1" applyFill="1" applyBorder="1"/>
    <xf numFmtId="0" fontId="0" fillId="11" borderId="16" xfId="0" applyFill="1" applyBorder="1"/>
    <xf numFmtId="2" fontId="0" fillId="0" borderId="1" xfId="0" applyNumberFormat="1" applyFont="1" applyBorder="1"/>
    <xf numFmtId="2" fontId="0" fillId="0" borderId="15" xfId="0" applyNumberFormat="1" applyFont="1" applyBorder="1"/>
    <xf numFmtId="2" fontId="0" fillId="0" borderId="5" xfId="0" applyNumberFormat="1" applyFont="1" applyBorder="1"/>
    <xf numFmtId="2" fontId="1" fillId="0" borderId="7" xfId="0" applyNumberFormat="1" applyFont="1" applyBorder="1"/>
    <xf numFmtId="0" fontId="0" fillId="12" borderId="1" xfId="0" applyFill="1" applyBorder="1"/>
    <xf numFmtId="0" fontId="0" fillId="12" borderId="1" xfId="0" applyFill="1" applyBorder="1" applyAlignment="1">
      <alignment wrapText="1"/>
    </xf>
    <xf numFmtId="164" fontId="0" fillId="12" borderId="1" xfId="0" applyNumberFormat="1" applyFont="1" applyFill="1" applyBorder="1"/>
    <xf numFmtId="0" fontId="0" fillId="12" borderId="16" xfId="0" applyFill="1" applyBorder="1"/>
    <xf numFmtId="164" fontId="0" fillId="12" borderId="16" xfId="0" applyNumberFormat="1" applyFill="1" applyBorder="1"/>
    <xf numFmtId="2" fontId="0" fillId="8" borderId="1" xfId="0" applyNumberFormat="1" applyFill="1" applyBorder="1"/>
    <xf numFmtId="2" fontId="0" fillId="2" borderId="1" xfId="0" applyNumberFormat="1" applyFill="1" applyBorder="1"/>
    <xf numFmtId="2" fontId="0" fillId="5" borderId="1" xfId="0" applyNumberFormat="1" applyFill="1" applyBorder="1"/>
    <xf numFmtId="0" fontId="0" fillId="5" borderId="1" xfId="0" applyFill="1" applyBorder="1" applyAlignment="1">
      <alignment vertical="center"/>
    </xf>
    <xf numFmtId="2" fontId="0" fillId="3" borderId="1" xfId="0" applyNumberFormat="1" applyFill="1" applyBorder="1"/>
    <xf numFmtId="2" fontId="0" fillId="9" borderId="1" xfId="0" applyNumberFormat="1" applyFill="1" applyBorder="1"/>
    <xf numFmtId="164" fontId="0" fillId="9" borderId="1" xfId="0" applyNumberFormat="1" applyFill="1" applyBorder="1"/>
    <xf numFmtId="164" fontId="0" fillId="2" borderId="1" xfId="0" applyNumberFormat="1" applyFill="1" applyBorder="1"/>
    <xf numFmtId="165" fontId="0" fillId="11" borderId="1" xfId="0" applyNumberFormat="1" applyFill="1" applyBorder="1"/>
    <xf numFmtId="164" fontId="0" fillId="11" borderId="1" xfId="0" applyNumberFormat="1" applyFill="1" applyBorder="1"/>
    <xf numFmtId="2" fontId="0" fillId="10" borderId="1" xfId="0" applyNumberFormat="1" applyFill="1" applyBorder="1"/>
    <xf numFmtId="164" fontId="0" fillId="10" borderId="1" xfId="0" applyNumberFormat="1" applyFill="1" applyBorder="1"/>
    <xf numFmtId="2" fontId="0" fillId="12" borderId="1" xfId="0" applyNumberFormat="1" applyFill="1" applyBorder="1"/>
    <xf numFmtId="164" fontId="0" fillId="12" borderId="1" xfId="0" applyNumberFormat="1" applyFill="1" applyBorder="1"/>
    <xf numFmtId="2" fontId="1" fillId="0" borderId="17" xfId="0" applyNumberFormat="1" applyFont="1" applyBorder="1"/>
    <xf numFmtId="2" fontId="0" fillId="0" borderId="9" xfId="0" applyNumberFormat="1" applyFont="1" applyBorder="1"/>
    <xf numFmtId="2" fontId="1" fillId="0" borderId="8" xfId="0" applyNumberFormat="1" applyFont="1" applyBorder="1"/>
    <xf numFmtId="164" fontId="0" fillId="5" borderId="1" xfId="0" applyNumberFormat="1" applyFill="1" applyBorder="1"/>
    <xf numFmtId="2" fontId="0" fillId="11" borderId="1" xfId="0" applyNumberFormat="1" applyFill="1" applyBorder="1"/>
    <xf numFmtId="0" fontId="0" fillId="13" borderId="1" xfId="0" applyFill="1" applyBorder="1"/>
    <xf numFmtId="0" fontId="0" fillId="13" borderId="1" xfId="0" applyFill="1" applyBorder="1" applyAlignment="1">
      <alignment wrapText="1"/>
    </xf>
    <xf numFmtId="2" fontId="0" fillId="13" borderId="1" xfId="0" applyNumberFormat="1" applyFill="1" applyBorder="1"/>
    <xf numFmtId="164" fontId="0" fillId="13" borderId="1" xfId="0" applyNumberFormat="1" applyFont="1" applyFill="1" applyBorder="1"/>
    <xf numFmtId="164" fontId="0" fillId="13" borderId="1" xfId="0" applyNumberFormat="1" applyFill="1" applyBorder="1"/>
    <xf numFmtId="0" fontId="1" fillId="3" borderId="15" xfId="0" applyFont="1" applyFill="1" applyBorder="1" applyAlignment="1">
      <alignment horizontal="center" vertical="center"/>
    </xf>
    <xf numFmtId="2" fontId="1" fillId="0" borderId="22" xfId="0" applyNumberFormat="1" applyFont="1" applyBorder="1"/>
    <xf numFmtId="0" fontId="0" fillId="0" borderId="4" xfId="0" applyFont="1" applyFill="1" applyBorder="1" applyAlignment="1">
      <alignment wrapText="1"/>
    </xf>
    <xf numFmtId="0" fontId="1" fillId="3" borderId="16" xfId="0" applyFont="1" applyFill="1" applyBorder="1" applyAlignment="1">
      <alignment horizontal="center" vertical="center"/>
    </xf>
    <xf numFmtId="0" fontId="0" fillId="2" borderId="16" xfId="0" applyFont="1" applyFill="1" applyBorder="1"/>
    <xf numFmtId="0" fontId="1" fillId="0" borderId="17" xfId="0" applyFont="1" applyBorder="1"/>
    <xf numFmtId="9" fontId="0" fillId="0" borderId="1" xfId="2" applyFont="1" applyBorder="1"/>
    <xf numFmtId="9" fontId="0" fillId="0" borderId="5" xfId="2" applyFont="1" applyBorder="1"/>
    <xf numFmtId="9" fontId="0" fillId="0" borderId="0" xfId="0" applyNumberFormat="1" applyBorder="1"/>
    <xf numFmtId="9" fontId="0" fillId="2" borderId="1" xfId="2" applyFont="1" applyFill="1" applyBorder="1"/>
    <xf numFmtId="9" fontId="0" fillId="2" borderId="5" xfId="2" applyFont="1" applyFill="1" applyBorder="1"/>
    <xf numFmtId="0" fontId="5" fillId="0" borderId="0" xfId="0" applyFont="1" applyFill="1" applyBorder="1" applyAlignment="1"/>
    <xf numFmtId="0" fontId="0" fillId="4" borderId="23" xfId="0" applyFill="1" applyBorder="1" applyAlignment="1">
      <alignment horizontal="left" vertical="center" wrapText="1" indent="1"/>
    </xf>
    <xf numFmtId="0" fontId="0" fillId="4" borderId="10" xfId="0" applyFill="1" applyBorder="1" applyAlignment="1">
      <alignment horizontal="left" vertical="center" wrapText="1" indent="1"/>
    </xf>
    <xf numFmtId="0" fontId="0" fillId="4" borderId="11" xfId="0" applyFill="1" applyBorder="1" applyAlignment="1">
      <alignment horizontal="left" vertical="center" wrapText="1" indent="1"/>
    </xf>
    <xf numFmtId="0" fontId="0" fillId="4" borderId="24" xfId="0" applyFill="1" applyBorder="1" applyAlignment="1">
      <alignment horizontal="left" vertical="center" wrapText="1" indent="1"/>
    </xf>
    <xf numFmtId="0" fontId="0" fillId="4" borderId="0" xfId="0" applyFill="1" applyBorder="1" applyAlignment="1">
      <alignment horizontal="left" vertical="center" wrapText="1" indent="1"/>
    </xf>
    <xf numFmtId="0" fontId="0" fillId="4" borderId="12" xfId="0" applyFill="1" applyBorder="1" applyAlignment="1">
      <alignment horizontal="left" vertical="center" wrapText="1" indent="1"/>
    </xf>
    <xf numFmtId="0" fontId="0" fillId="4" borderId="25" xfId="0" applyFill="1" applyBorder="1" applyAlignment="1">
      <alignment horizontal="left" vertical="center" wrapText="1" indent="1"/>
    </xf>
    <xf numFmtId="0" fontId="0" fillId="4" borderId="13" xfId="0" applyFill="1" applyBorder="1" applyAlignment="1">
      <alignment horizontal="left" vertical="center" wrapText="1" indent="1"/>
    </xf>
    <xf numFmtId="0" fontId="0" fillId="4" borderId="14" xfId="0" applyFill="1" applyBorder="1" applyAlignment="1">
      <alignment horizontal="left" vertical="center" wrapText="1" indent="1"/>
    </xf>
    <xf numFmtId="0" fontId="1" fillId="3" borderId="2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applyFill="1" applyBorder="1" applyAlignment="1">
      <alignment horizontal="left"/>
    </xf>
    <xf numFmtId="0" fontId="2" fillId="3" borderId="1" xfId="0" applyFont="1" applyFill="1" applyBorder="1" applyAlignment="1">
      <alignment horizontal="center" vertical="center"/>
    </xf>
    <xf numFmtId="0" fontId="1" fillId="3" borderId="1" xfId="0" applyFont="1" applyFill="1" applyBorder="1" applyAlignment="1">
      <alignment horizontal="center"/>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mruColors>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espa.enea.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workbookViewId="0">
      <selection activeCell="B5" sqref="B5"/>
    </sheetView>
  </sheetViews>
  <sheetFormatPr defaultRowHeight="15" x14ac:dyDescent="0.25"/>
  <cols>
    <col min="1" max="1" width="17.42578125" customWidth="1"/>
    <col min="2" max="2" width="12.5703125" customWidth="1"/>
    <col min="3" max="3" width="24.5703125" customWidth="1"/>
    <col min="4" max="4" width="12.5703125" customWidth="1"/>
    <col min="5" max="5" width="24.5703125" customWidth="1"/>
    <col min="6" max="6" width="12.5703125" customWidth="1"/>
    <col min="7" max="7" width="24.5703125" customWidth="1"/>
    <col min="8" max="14" width="12.5703125" customWidth="1"/>
    <col min="15" max="15" width="6.140625" customWidth="1"/>
    <col min="16" max="18" width="13.5703125" customWidth="1"/>
  </cols>
  <sheetData>
    <row r="1" spans="1:18" ht="21" x14ac:dyDescent="0.35">
      <c r="A1" s="136" t="s">
        <v>28</v>
      </c>
      <c r="B1" s="136"/>
      <c r="C1" s="136"/>
      <c r="D1" s="136"/>
      <c r="E1" s="121"/>
      <c r="F1" s="121"/>
      <c r="G1" s="121"/>
      <c r="H1" s="30"/>
    </row>
    <row r="2" spans="1:18" ht="15.75" thickBot="1" x14ac:dyDescent="0.3"/>
    <row r="3" spans="1:18" ht="45" x14ac:dyDescent="0.25">
      <c r="A3" s="134" t="s">
        <v>130</v>
      </c>
      <c r="B3" s="135"/>
      <c r="C3" s="131" t="s">
        <v>129</v>
      </c>
      <c r="D3" s="132"/>
      <c r="E3" s="132"/>
      <c r="F3" s="132"/>
      <c r="G3" s="132"/>
      <c r="H3" s="133"/>
      <c r="I3" s="131" t="s">
        <v>27</v>
      </c>
      <c r="J3" s="132"/>
      <c r="K3" s="132"/>
      <c r="L3" s="132"/>
      <c r="M3" s="133"/>
      <c r="N3" s="32" t="s">
        <v>60</v>
      </c>
      <c r="P3" s="122" t="s">
        <v>133</v>
      </c>
      <c r="Q3" s="123"/>
      <c r="R3" s="124"/>
    </row>
    <row r="4" spans="1:18" ht="30" x14ac:dyDescent="0.25">
      <c r="A4" s="18" t="s">
        <v>15</v>
      </c>
      <c r="B4" s="113" t="s">
        <v>16</v>
      </c>
      <c r="C4" s="18" t="s">
        <v>23</v>
      </c>
      <c r="D4" s="4" t="s">
        <v>132</v>
      </c>
      <c r="E4" s="4" t="s">
        <v>24</v>
      </c>
      <c r="F4" s="4" t="s">
        <v>132</v>
      </c>
      <c r="G4" s="4" t="s">
        <v>25</v>
      </c>
      <c r="H4" s="23" t="s">
        <v>132</v>
      </c>
      <c r="I4" s="110" t="s">
        <v>23</v>
      </c>
      <c r="J4" s="31" t="s">
        <v>24</v>
      </c>
      <c r="K4" s="31" t="s">
        <v>25</v>
      </c>
      <c r="L4" s="5" t="s">
        <v>26</v>
      </c>
      <c r="M4" s="19" t="s">
        <v>17</v>
      </c>
      <c r="N4" s="33" t="s">
        <v>17</v>
      </c>
      <c r="P4" s="125"/>
      <c r="Q4" s="126"/>
      <c r="R4" s="127"/>
    </row>
    <row r="5" spans="1:18" x14ac:dyDescent="0.25">
      <c r="A5" s="20" t="str">
        <f>Calcolo!A3</f>
        <v>Altri avicoli</v>
      </c>
      <c r="B5" s="114">
        <v>0</v>
      </c>
      <c r="C5" s="27" t="s">
        <v>58</v>
      </c>
      <c r="D5" s="119">
        <v>1</v>
      </c>
      <c r="E5" s="28" t="s">
        <v>58</v>
      </c>
      <c r="F5" s="119">
        <v>1</v>
      </c>
      <c r="G5" s="28" t="s">
        <v>58</v>
      </c>
      <c r="H5" s="120">
        <v>1</v>
      </c>
      <c r="I5" s="78">
        <f>$B5*Calcolo!K3*D5</f>
        <v>0</v>
      </c>
      <c r="J5" s="77">
        <f>$B5*Calcolo!E20*F5</f>
        <v>0</v>
      </c>
      <c r="K5" s="77">
        <f>$B5*Calcolo!E157*H5</f>
        <v>0</v>
      </c>
      <c r="L5" s="78">
        <f>B5*Calcolo!E3</f>
        <v>0</v>
      </c>
      <c r="M5" s="79">
        <f>SUM(I5:L5)</f>
        <v>0</v>
      </c>
      <c r="N5" s="34">
        <f>M5/1000</f>
        <v>0</v>
      </c>
      <c r="P5" s="125"/>
      <c r="Q5" s="126"/>
      <c r="R5" s="127"/>
    </row>
    <row r="6" spans="1:18" x14ac:dyDescent="0.25">
      <c r="A6" s="20" t="str">
        <f>Calcolo!A4</f>
        <v>Altri bovini</v>
      </c>
      <c r="B6" s="114">
        <v>0</v>
      </c>
      <c r="C6" s="27" t="s">
        <v>58</v>
      </c>
      <c r="D6" s="119">
        <v>1</v>
      </c>
      <c r="E6" s="28" t="s">
        <v>66</v>
      </c>
      <c r="F6" s="119">
        <v>1</v>
      </c>
      <c r="G6" s="28" t="s">
        <v>58</v>
      </c>
      <c r="H6" s="120">
        <v>1</v>
      </c>
      <c r="I6" s="78">
        <f>$B6*Calcolo!K24*D6</f>
        <v>0</v>
      </c>
      <c r="J6" s="77">
        <f>$B6*Calcolo!E41*F6</f>
        <v>0</v>
      </c>
      <c r="K6" s="77">
        <f>$B6*Calcolo!E184*H6</f>
        <v>0</v>
      </c>
      <c r="L6" s="78">
        <f>B6*Calcolo!E4</f>
        <v>0</v>
      </c>
      <c r="M6" s="79">
        <f>SUM(I6:L6)</f>
        <v>0</v>
      </c>
      <c r="N6" s="34">
        <f t="shared" ref="N6:N19" si="0">M6/1000</f>
        <v>0</v>
      </c>
      <c r="P6" s="125"/>
      <c r="Q6" s="126"/>
      <c r="R6" s="127"/>
    </row>
    <row r="7" spans="1:18" x14ac:dyDescent="0.25">
      <c r="A7" s="20" t="str">
        <f>Calcolo!A5</f>
        <v>Altri equini</v>
      </c>
      <c r="B7" s="114">
        <v>0</v>
      </c>
      <c r="C7" s="112" t="s">
        <v>67</v>
      </c>
      <c r="D7" s="116" t="s">
        <v>131</v>
      </c>
      <c r="E7" s="66" t="s">
        <v>67</v>
      </c>
      <c r="F7" s="116" t="s">
        <v>131</v>
      </c>
      <c r="G7" s="66" t="s">
        <v>67</v>
      </c>
      <c r="H7" s="117" t="s">
        <v>131</v>
      </c>
      <c r="I7" s="78">
        <f>B7*Calcolo!B5</f>
        <v>0</v>
      </c>
      <c r="J7" s="78">
        <f>B7*Calcolo!C5</f>
        <v>0</v>
      </c>
      <c r="K7" s="78">
        <f>B7*Calcolo!D5</f>
        <v>0</v>
      </c>
      <c r="L7" s="78">
        <f>B7*Calcolo!E5</f>
        <v>0</v>
      </c>
      <c r="M7" s="79">
        <f t="shared" ref="M7:M18" si="1">SUM(I7:L7)</f>
        <v>0</v>
      </c>
      <c r="N7" s="34">
        <f t="shared" si="0"/>
        <v>0</v>
      </c>
      <c r="P7" s="125"/>
      <c r="Q7" s="126"/>
      <c r="R7" s="127"/>
    </row>
    <row r="8" spans="1:18" x14ac:dyDescent="0.25">
      <c r="A8" s="20" t="str">
        <f>Calcolo!A6</f>
        <v>Altri suini</v>
      </c>
      <c r="B8" s="114">
        <v>0</v>
      </c>
      <c r="C8" s="27" t="s">
        <v>69</v>
      </c>
      <c r="D8" s="119">
        <v>1</v>
      </c>
      <c r="E8" s="28" t="s">
        <v>58</v>
      </c>
      <c r="F8" s="119">
        <v>1</v>
      </c>
      <c r="G8" s="28" t="s">
        <v>58</v>
      </c>
      <c r="H8" s="120">
        <v>1</v>
      </c>
      <c r="I8" s="78">
        <f>$B8*Calcolo!K34*D8</f>
        <v>0</v>
      </c>
      <c r="J8" s="77">
        <f>$B8*Calcolo!E55*F8</f>
        <v>0</v>
      </c>
      <c r="K8" s="77">
        <f>$B8*Calcolo!E203*H8</f>
        <v>0</v>
      </c>
      <c r="L8" s="78">
        <f>B8*Calcolo!E6</f>
        <v>0</v>
      </c>
      <c r="M8" s="79">
        <f t="shared" si="1"/>
        <v>0</v>
      </c>
      <c r="N8" s="34">
        <f t="shared" si="0"/>
        <v>0</v>
      </c>
      <c r="P8" s="125"/>
      <c r="Q8" s="126"/>
      <c r="R8" s="127"/>
    </row>
    <row r="9" spans="1:18" x14ac:dyDescent="0.25">
      <c r="A9" s="20" t="str">
        <f>Calcolo!A7</f>
        <v>Animali da pelliccia</v>
      </c>
      <c r="B9" s="114">
        <v>0</v>
      </c>
      <c r="C9" s="112" t="s">
        <v>67</v>
      </c>
      <c r="D9" s="116" t="s">
        <v>131</v>
      </c>
      <c r="E9" s="66" t="s">
        <v>67</v>
      </c>
      <c r="F9" s="116" t="s">
        <v>131</v>
      </c>
      <c r="G9" s="66" t="s">
        <v>67</v>
      </c>
      <c r="H9" s="117" t="s">
        <v>131</v>
      </c>
      <c r="I9" s="78">
        <f>B9*Calcolo!B7</f>
        <v>0</v>
      </c>
      <c r="J9" s="78">
        <f>B9*Calcolo!C7</f>
        <v>0</v>
      </c>
      <c r="K9" s="78">
        <f>B9*Calcolo!D7</f>
        <v>0</v>
      </c>
      <c r="L9" s="78">
        <f>B9*Calcolo!E7</f>
        <v>0</v>
      </c>
      <c r="M9" s="79">
        <f t="shared" si="1"/>
        <v>0</v>
      </c>
      <c r="N9" s="34">
        <f t="shared" si="0"/>
        <v>0</v>
      </c>
      <c r="P9" s="125"/>
      <c r="Q9" s="126"/>
      <c r="R9" s="127"/>
    </row>
    <row r="10" spans="1:18" x14ac:dyDescent="0.25">
      <c r="A10" s="20" t="str">
        <f>Calcolo!A8</f>
        <v>Bufalini</v>
      </c>
      <c r="B10" s="114">
        <v>0</v>
      </c>
      <c r="C10" s="27" t="s">
        <v>69</v>
      </c>
      <c r="D10" s="119">
        <v>1</v>
      </c>
      <c r="E10" s="28" t="s">
        <v>58</v>
      </c>
      <c r="F10" s="119">
        <v>1</v>
      </c>
      <c r="G10" s="28" t="s">
        <v>58</v>
      </c>
      <c r="H10" s="120">
        <v>1</v>
      </c>
      <c r="I10" s="78">
        <f>$B10*Calcolo!K60*D10</f>
        <v>0</v>
      </c>
      <c r="J10" s="77">
        <f>$B10*Calcolo!E77*F10</f>
        <v>0</v>
      </c>
      <c r="K10" s="77">
        <f>$B10*Calcolo!E230*H10</f>
        <v>0</v>
      </c>
      <c r="L10" s="78">
        <f>B10*Calcolo!E8</f>
        <v>0</v>
      </c>
      <c r="M10" s="79">
        <f>SUM(I10:L10)</f>
        <v>0</v>
      </c>
      <c r="N10" s="34">
        <f t="shared" si="0"/>
        <v>0</v>
      </c>
      <c r="P10" s="125"/>
      <c r="Q10" s="126"/>
      <c r="R10" s="127"/>
    </row>
    <row r="11" spans="1:18" x14ac:dyDescent="0.25">
      <c r="A11" s="20" t="str">
        <f>Calcolo!A9</f>
        <v>Caprini</v>
      </c>
      <c r="B11" s="114">
        <v>0</v>
      </c>
      <c r="C11" s="112" t="s">
        <v>67</v>
      </c>
      <c r="D11" s="116" t="s">
        <v>131</v>
      </c>
      <c r="E11" s="66" t="s">
        <v>67</v>
      </c>
      <c r="F11" s="116" t="s">
        <v>131</v>
      </c>
      <c r="G11" s="66" t="s">
        <v>67</v>
      </c>
      <c r="H11" s="117" t="s">
        <v>131</v>
      </c>
      <c r="I11" s="78">
        <f>B11*Calcolo!B9</f>
        <v>0</v>
      </c>
      <c r="J11" s="78">
        <f>$B11*Calcolo!C9</f>
        <v>0</v>
      </c>
      <c r="K11" s="78">
        <f>$B11*Calcolo!D9</f>
        <v>0</v>
      </c>
      <c r="L11" s="78">
        <f>B11*Calcolo!E9</f>
        <v>0</v>
      </c>
      <c r="M11" s="79">
        <f t="shared" si="1"/>
        <v>0</v>
      </c>
      <c r="N11" s="34">
        <f t="shared" si="0"/>
        <v>0</v>
      </c>
      <c r="P11" s="125"/>
      <c r="Q11" s="126"/>
      <c r="R11" s="127"/>
    </row>
    <row r="12" spans="1:18" x14ac:dyDescent="0.25">
      <c r="A12" s="20" t="str">
        <f>Calcolo!A10</f>
        <v>Cavalli</v>
      </c>
      <c r="B12" s="114">
        <v>0</v>
      </c>
      <c r="C12" s="112" t="s">
        <v>67</v>
      </c>
      <c r="D12" s="116" t="s">
        <v>131</v>
      </c>
      <c r="E12" s="66" t="s">
        <v>67</v>
      </c>
      <c r="F12" s="116" t="s">
        <v>131</v>
      </c>
      <c r="G12" s="66" t="s">
        <v>67</v>
      </c>
      <c r="H12" s="117" t="s">
        <v>131</v>
      </c>
      <c r="I12" s="78">
        <f>B12*Calcolo!B10</f>
        <v>0</v>
      </c>
      <c r="J12" s="78">
        <f>$B12*Calcolo!C10</f>
        <v>0</v>
      </c>
      <c r="K12" s="78">
        <f>$B12*Calcolo!D10</f>
        <v>0</v>
      </c>
      <c r="L12" s="78">
        <f>B12*Calcolo!E10</f>
        <v>0</v>
      </c>
      <c r="M12" s="79">
        <f t="shared" si="1"/>
        <v>0</v>
      </c>
      <c r="N12" s="34">
        <f t="shared" si="0"/>
        <v>0</v>
      </c>
      <c r="P12" s="125"/>
      <c r="Q12" s="126"/>
      <c r="R12" s="127"/>
    </row>
    <row r="13" spans="1:18" x14ac:dyDescent="0.25">
      <c r="A13" s="20" t="str">
        <f>Calcolo!A11</f>
        <v>Conigli</v>
      </c>
      <c r="B13" s="114">
        <v>0</v>
      </c>
      <c r="C13" s="112" t="s">
        <v>67</v>
      </c>
      <c r="D13" s="116" t="s">
        <v>131</v>
      </c>
      <c r="E13" s="66" t="s">
        <v>67</v>
      </c>
      <c r="F13" s="116" t="s">
        <v>131</v>
      </c>
      <c r="G13" s="66" t="s">
        <v>67</v>
      </c>
      <c r="H13" s="117" t="s">
        <v>131</v>
      </c>
      <c r="I13" s="78">
        <f>B13*Calcolo!B11</f>
        <v>0</v>
      </c>
      <c r="J13" s="78">
        <f>$B13*Calcolo!C11</f>
        <v>0</v>
      </c>
      <c r="K13" s="78">
        <f>$B13*Calcolo!D11</f>
        <v>0</v>
      </c>
      <c r="L13" s="78">
        <f>B13*Calcolo!E11</f>
        <v>0</v>
      </c>
      <c r="M13" s="79">
        <f t="shared" si="1"/>
        <v>0</v>
      </c>
      <c r="N13" s="34">
        <f t="shared" si="0"/>
        <v>0</v>
      </c>
      <c r="P13" s="125"/>
      <c r="Q13" s="126"/>
      <c r="R13" s="127"/>
    </row>
    <row r="14" spans="1:18" x14ac:dyDescent="0.25">
      <c r="A14" s="20" t="str">
        <f>Calcolo!A12</f>
        <v>Galline da uova</v>
      </c>
      <c r="B14" s="114">
        <v>0</v>
      </c>
      <c r="C14" s="27" t="s">
        <v>58</v>
      </c>
      <c r="D14" s="119">
        <v>1</v>
      </c>
      <c r="E14" s="28" t="s">
        <v>58</v>
      </c>
      <c r="F14" s="119">
        <v>1</v>
      </c>
      <c r="G14" s="28" t="s">
        <v>58</v>
      </c>
      <c r="H14" s="120">
        <v>1</v>
      </c>
      <c r="I14" s="78">
        <f>$B14*Calcolo!K68*D14</f>
        <v>0</v>
      </c>
      <c r="J14" s="77">
        <f>$B14*Calcolo!E89*F14</f>
        <v>0</v>
      </c>
      <c r="K14" s="77">
        <f>$B14*Calcolo!E247*H14</f>
        <v>0</v>
      </c>
      <c r="L14" s="78">
        <f>B14*Calcolo!E12</f>
        <v>0</v>
      </c>
      <c r="M14" s="79">
        <f t="shared" si="1"/>
        <v>0</v>
      </c>
      <c r="N14" s="34">
        <f t="shared" si="0"/>
        <v>0</v>
      </c>
      <c r="P14" s="125"/>
      <c r="Q14" s="126"/>
      <c r="R14" s="127"/>
    </row>
    <row r="15" spans="1:18" x14ac:dyDescent="0.25">
      <c r="A15" s="20" t="str">
        <f>Calcolo!A13</f>
        <v>Ovini</v>
      </c>
      <c r="B15" s="114">
        <v>0</v>
      </c>
      <c r="C15" s="112" t="s">
        <v>67</v>
      </c>
      <c r="D15" s="116" t="s">
        <v>131</v>
      </c>
      <c r="E15" s="66" t="s">
        <v>67</v>
      </c>
      <c r="F15" s="116" t="s">
        <v>131</v>
      </c>
      <c r="G15" s="66" t="s">
        <v>67</v>
      </c>
      <c r="H15" s="117" t="s">
        <v>131</v>
      </c>
      <c r="I15" s="78">
        <f>$B15*Calcolo!B13</f>
        <v>0</v>
      </c>
      <c r="J15" s="78">
        <f>$B15*Calcolo!C13</f>
        <v>0</v>
      </c>
      <c r="K15" s="78">
        <f>$B15*Calcolo!D13</f>
        <v>0</v>
      </c>
      <c r="L15" s="78">
        <f>B15*Calcolo!E13</f>
        <v>0</v>
      </c>
      <c r="M15" s="79">
        <f t="shared" si="1"/>
        <v>0</v>
      </c>
      <c r="N15" s="34">
        <f t="shared" si="0"/>
        <v>0</v>
      </c>
      <c r="P15" s="125"/>
      <c r="Q15" s="126"/>
      <c r="R15" s="127"/>
    </row>
    <row r="16" spans="1:18" x14ac:dyDescent="0.25">
      <c r="A16" s="20" t="str">
        <f>Calcolo!A14</f>
        <v>Polli da carne</v>
      </c>
      <c r="B16" s="114">
        <v>0</v>
      </c>
      <c r="C16" s="27" t="s">
        <v>58</v>
      </c>
      <c r="D16" s="119">
        <v>1</v>
      </c>
      <c r="E16" s="28" t="s">
        <v>58</v>
      </c>
      <c r="F16" s="119">
        <v>1</v>
      </c>
      <c r="G16" s="28" t="s">
        <v>58</v>
      </c>
      <c r="H16" s="120">
        <v>1</v>
      </c>
      <c r="I16" s="78">
        <f>$B16*Calcolo!K93*D16</f>
        <v>0</v>
      </c>
      <c r="J16" s="77">
        <f>$B16*Calcolo!E111*F16</f>
        <v>0</v>
      </c>
      <c r="K16" s="77">
        <f>$B16*Calcolo!E274*H16</f>
        <v>0</v>
      </c>
      <c r="L16" s="78">
        <f>B16*Calcolo!E14</f>
        <v>0</v>
      </c>
      <c r="M16" s="79">
        <f t="shared" si="1"/>
        <v>0</v>
      </c>
      <c r="N16" s="34">
        <f t="shared" si="0"/>
        <v>0</v>
      </c>
      <c r="P16" s="125"/>
      <c r="Q16" s="126"/>
      <c r="R16" s="127"/>
    </row>
    <row r="17" spans="1:18" ht="15.75" thickBot="1" x14ac:dyDescent="0.3">
      <c r="A17" s="20" t="str">
        <f>Calcolo!A15</f>
        <v>Scrofe</v>
      </c>
      <c r="B17" s="114">
        <v>0</v>
      </c>
      <c r="C17" s="27" t="s">
        <v>58</v>
      </c>
      <c r="D17" s="119">
        <v>1</v>
      </c>
      <c r="E17" s="28" t="s">
        <v>58</v>
      </c>
      <c r="F17" s="119">
        <v>1</v>
      </c>
      <c r="G17" s="28" t="s">
        <v>58</v>
      </c>
      <c r="H17" s="120">
        <v>1</v>
      </c>
      <c r="I17" s="78">
        <f>$B17*Calcolo!K104*D17</f>
        <v>0</v>
      </c>
      <c r="J17" s="77">
        <f>$B17*Calcolo!E123*F17</f>
        <v>0</v>
      </c>
      <c r="K17" s="77">
        <f>$B17*Calcolo!E291*H17</f>
        <v>0</v>
      </c>
      <c r="L17" s="78">
        <f>B17*Calcolo!E15</f>
        <v>0</v>
      </c>
      <c r="M17" s="79">
        <f t="shared" si="1"/>
        <v>0</v>
      </c>
      <c r="N17" s="34">
        <f t="shared" si="0"/>
        <v>0</v>
      </c>
      <c r="P17" s="128"/>
      <c r="Q17" s="129"/>
      <c r="R17" s="130"/>
    </row>
    <row r="18" spans="1:18" x14ac:dyDescent="0.25">
      <c r="A18" s="20" t="str">
        <f>Calcolo!A16</f>
        <v>Vacche da latte</v>
      </c>
      <c r="B18" s="114">
        <v>0</v>
      </c>
      <c r="C18" s="27" t="s">
        <v>58</v>
      </c>
      <c r="D18" s="119">
        <v>1</v>
      </c>
      <c r="E18" s="28" t="s">
        <v>69</v>
      </c>
      <c r="F18" s="119">
        <v>1</v>
      </c>
      <c r="G18" s="28" t="s">
        <v>58</v>
      </c>
      <c r="H18" s="120">
        <v>1</v>
      </c>
      <c r="I18" s="78">
        <f>$B18*Calcolo!K117*D18</f>
        <v>0</v>
      </c>
      <c r="J18" s="77">
        <f>$B18*Calcolo!E135*F18</f>
        <v>0</v>
      </c>
      <c r="K18" s="77">
        <f>$B18*Calcolo!E308*H18</f>
        <v>0</v>
      </c>
      <c r="L18" s="78">
        <f>B18*Calcolo!E16</f>
        <v>0</v>
      </c>
      <c r="M18" s="101">
        <f t="shared" si="1"/>
        <v>0</v>
      </c>
      <c r="N18" s="34">
        <f t="shared" si="0"/>
        <v>0</v>
      </c>
    </row>
    <row r="19" spans="1:18" ht="15.75" thickBot="1" x14ac:dyDescent="0.3">
      <c r="A19" s="21"/>
      <c r="B19" s="115" t="s">
        <v>17</v>
      </c>
      <c r="C19" s="24"/>
      <c r="D19" s="25"/>
      <c r="E19" s="25"/>
      <c r="F19" s="25"/>
      <c r="G19" s="25"/>
      <c r="H19" s="26"/>
      <c r="I19" s="111">
        <f>SUM(I5:I18)</f>
        <v>0</v>
      </c>
      <c r="J19" s="80">
        <f t="shared" ref="J19" si="2">SUM(J5:J18)</f>
        <v>0</v>
      </c>
      <c r="K19" s="80">
        <f>SUM(K5:K18)</f>
        <v>0</v>
      </c>
      <c r="L19" s="100">
        <f>SUM(L5:L18)</f>
        <v>0</v>
      </c>
      <c r="M19" s="102">
        <f>SUM(I19:L19)</f>
        <v>0</v>
      </c>
      <c r="N19" s="35">
        <f t="shared" si="0"/>
        <v>0</v>
      </c>
    </row>
    <row r="20" spans="1:18" x14ac:dyDescent="0.25">
      <c r="A20" s="3"/>
      <c r="B20" s="3"/>
      <c r="C20" s="3"/>
      <c r="D20" s="3"/>
      <c r="E20" s="3"/>
      <c r="F20" s="3"/>
      <c r="G20" s="3"/>
      <c r="H20" s="3"/>
    </row>
    <row r="21" spans="1:18" x14ac:dyDescent="0.25">
      <c r="A21" s="3"/>
      <c r="B21" s="3"/>
      <c r="C21" s="3"/>
      <c r="D21" s="3"/>
      <c r="E21" s="3"/>
      <c r="F21" s="3"/>
    </row>
    <row r="22" spans="1:18" x14ac:dyDescent="0.25">
      <c r="A22" s="3"/>
      <c r="B22" s="3"/>
      <c r="C22" s="3"/>
      <c r="D22" s="3"/>
      <c r="E22" s="3"/>
      <c r="F22" s="3"/>
    </row>
    <row r="23" spans="1:18" x14ac:dyDescent="0.25">
      <c r="A23" s="3"/>
      <c r="B23" s="3"/>
      <c r="C23" s="3"/>
      <c r="D23" s="118"/>
      <c r="E23" s="3"/>
      <c r="F23" s="3"/>
    </row>
  </sheetData>
  <dataConsolidate/>
  <mergeCells count="5">
    <mergeCell ref="P3:R17"/>
    <mergeCell ref="I3:M3"/>
    <mergeCell ref="A3:B3"/>
    <mergeCell ref="C3:H3"/>
    <mergeCell ref="A1:D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4">
        <x14:dataValidation type="list" allowBlank="1" showInputMessage="1" showErrorMessage="1">
          <x14:formula1>
            <xm:f>Calcolo!$H$3:$H$23</xm:f>
          </x14:formula1>
          <xm:sqref>C5</xm:sqref>
        </x14:dataValidation>
        <x14:dataValidation type="list" allowBlank="1" showInputMessage="1" showErrorMessage="1">
          <x14:formula1>
            <xm:f>Calcolo!$B$41:$B$54</xm:f>
          </x14:formula1>
          <xm:sqref>E6</xm:sqref>
        </x14:dataValidation>
        <x14:dataValidation type="list" allowBlank="1" showInputMessage="1" showErrorMessage="1">
          <x14:formula1>
            <xm:f>Calcolo!$B$19:$B$40</xm:f>
          </x14:formula1>
          <xm:sqref>E5</xm:sqref>
        </x14:dataValidation>
        <x14:dataValidation type="list" allowBlank="1" showInputMessage="1" showErrorMessage="1">
          <x14:formula1>
            <xm:f>Calcolo!$B$55:$B$76</xm:f>
          </x14:formula1>
          <xm:sqref>E8</xm:sqref>
        </x14:dataValidation>
        <x14:dataValidation type="list" allowBlank="1" showInputMessage="1" showErrorMessage="1">
          <x14:formula1>
            <xm:f>Calcolo!$B$77:$B$88</xm:f>
          </x14:formula1>
          <xm:sqref>E10</xm:sqref>
        </x14:dataValidation>
        <x14:dataValidation type="list" allowBlank="1" showInputMessage="1" showErrorMessage="1">
          <x14:formula1>
            <xm:f>Calcolo!$B$89:$B$110</xm:f>
          </x14:formula1>
          <xm:sqref>E14</xm:sqref>
        </x14:dataValidation>
        <x14:dataValidation type="list" allowBlank="1" showInputMessage="1" showErrorMessage="1">
          <x14:formula1>
            <xm:f>Calcolo!$B$111:$B$122</xm:f>
          </x14:formula1>
          <xm:sqref>E16</xm:sqref>
        </x14:dataValidation>
        <x14:dataValidation type="list" allowBlank="1" showInputMessage="1" showErrorMessage="1">
          <x14:formula1>
            <xm:f>Calcolo!$B$123:$B$134</xm:f>
          </x14:formula1>
          <xm:sqref>E17</xm:sqref>
        </x14:dataValidation>
        <x14:dataValidation type="list" allowBlank="1" showInputMessage="1" showErrorMessage="1">
          <x14:formula1>
            <xm:f>Calcolo!$B$135:$B$153</xm:f>
          </x14:formula1>
          <xm:sqref>E18</xm:sqref>
        </x14:dataValidation>
        <x14:dataValidation type="list" allowBlank="1" showInputMessage="1" showErrorMessage="1">
          <x14:formula1>
            <xm:f>Calcolo!$H$24:$H$33</xm:f>
          </x14:formula1>
          <xm:sqref>C6</xm:sqref>
        </x14:dataValidation>
        <x14:dataValidation type="list" allowBlank="1" showInputMessage="1" showErrorMessage="1">
          <x14:formula1>
            <xm:f>Calcolo!$H$34:$H$59</xm:f>
          </x14:formula1>
          <xm:sqref>C8</xm:sqref>
        </x14:dataValidation>
        <x14:dataValidation type="list" allowBlank="1" showInputMessage="1" showErrorMessage="1">
          <x14:formula1>
            <xm:f>Calcolo!$H$60:$H$67</xm:f>
          </x14:formula1>
          <xm:sqref>C10</xm:sqref>
        </x14:dataValidation>
        <x14:dataValidation type="list" allowBlank="1" showInputMessage="1" showErrorMessage="1">
          <x14:formula1>
            <xm:f>Calcolo!$H$68:$H$92</xm:f>
          </x14:formula1>
          <xm:sqref>C14</xm:sqref>
        </x14:dataValidation>
        <x14:dataValidation type="list" allowBlank="1" showInputMessage="1" showErrorMessage="1">
          <x14:formula1>
            <xm:f>Calcolo!$H$93:$H$103</xm:f>
          </x14:formula1>
          <xm:sqref>C16</xm:sqref>
        </x14:dataValidation>
        <x14:dataValidation type="list" allowBlank="1" showInputMessage="1" showErrorMessage="1">
          <x14:formula1>
            <xm:f>Calcolo!$H$104:$H$116</xm:f>
          </x14:formula1>
          <xm:sqref>C17</xm:sqref>
        </x14:dataValidation>
        <x14:dataValidation type="list" allowBlank="1" showInputMessage="1" showErrorMessage="1">
          <x14:formula1>
            <xm:f>Calcolo!$H$117:$H$134</xm:f>
          </x14:formula1>
          <xm:sqref>C18</xm:sqref>
        </x14:dataValidation>
        <x14:dataValidation type="list" allowBlank="1" showInputMessage="1" showErrorMessage="1">
          <x14:formula1>
            <xm:f>Calcolo!$B$157:$B$183</xm:f>
          </x14:formula1>
          <xm:sqref>G5</xm:sqref>
        </x14:dataValidation>
        <x14:dataValidation type="list" allowBlank="1" showInputMessage="1" showErrorMessage="1">
          <x14:formula1>
            <xm:f>Calcolo!$B$184:$B$202</xm:f>
          </x14:formula1>
          <xm:sqref>G6</xm:sqref>
        </x14:dataValidation>
        <x14:dataValidation type="list" allowBlank="1" showInputMessage="1" showErrorMessage="1">
          <x14:formula1>
            <xm:f>Calcolo!$B$203:$B$229</xm:f>
          </x14:formula1>
          <xm:sqref>G8</xm:sqref>
        </x14:dataValidation>
        <x14:dataValidation type="list" allowBlank="1" showInputMessage="1" showErrorMessage="1">
          <x14:formula1>
            <xm:f>Calcolo!$B$230:$B$246</xm:f>
          </x14:formula1>
          <xm:sqref>G10</xm:sqref>
        </x14:dataValidation>
        <x14:dataValidation type="list" allowBlank="1" showInputMessage="1" showErrorMessage="1">
          <x14:formula1>
            <xm:f>Calcolo!$B$247:$B$273</xm:f>
          </x14:formula1>
          <xm:sqref>G14</xm:sqref>
        </x14:dataValidation>
        <x14:dataValidation type="list" allowBlank="1" showInputMessage="1" showErrorMessage="1">
          <x14:formula1>
            <xm:f>Calcolo!$B$274:$B$290</xm:f>
          </x14:formula1>
          <xm:sqref>G16</xm:sqref>
        </x14:dataValidation>
        <x14:dataValidation type="list" allowBlank="1" showInputMessage="1" showErrorMessage="1">
          <x14:formula1>
            <xm:f>Calcolo!$B$291:$B$307</xm:f>
          </x14:formula1>
          <xm:sqref>G17</xm:sqref>
        </x14:dataValidation>
        <x14:dataValidation type="list" allowBlank="1" showInputMessage="1" showErrorMessage="1">
          <x14:formula1>
            <xm:f>Calcolo!$B$308:$B$331</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1"/>
  <sheetViews>
    <sheetView topLeftCell="C8" workbookViewId="0">
      <selection activeCell="I3" sqref="I3"/>
    </sheetView>
  </sheetViews>
  <sheetFormatPr defaultRowHeight="15" x14ac:dyDescent="0.25"/>
  <cols>
    <col min="1" max="1" width="19.42578125" customWidth="1"/>
    <col min="2" max="2" width="35.42578125" style="12" customWidth="1"/>
    <col min="3" max="7" width="15.5703125" customWidth="1"/>
    <col min="8" max="8" width="31.85546875" style="12" customWidth="1"/>
    <col min="9" max="9" width="12.140625" customWidth="1"/>
    <col min="10" max="10" width="15.5703125" customWidth="1"/>
    <col min="11" max="11" width="13.5703125" customWidth="1"/>
  </cols>
  <sheetData>
    <row r="1" spans="1:11" ht="23.25" x14ac:dyDescent="0.35">
      <c r="A1" s="137" t="s">
        <v>0</v>
      </c>
      <c r="B1" s="138" t="s">
        <v>22</v>
      </c>
      <c r="C1" s="138"/>
      <c r="D1" s="138"/>
      <c r="E1" s="138"/>
      <c r="G1" s="16" t="s">
        <v>23</v>
      </c>
    </row>
    <row r="2" spans="1:11" ht="45" x14ac:dyDescent="0.25">
      <c r="A2" s="137"/>
      <c r="B2" s="9" t="s">
        <v>18</v>
      </c>
      <c r="C2" s="1" t="s">
        <v>19</v>
      </c>
      <c r="D2" s="1" t="s">
        <v>20</v>
      </c>
      <c r="E2" s="1" t="s">
        <v>21</v>
      </c>
      <c r="G2" s="29" t="s">
        <v>30</v>
      </c>
      <c r="H2" s="29" t="s">
        <v>31</v>
      </c>
      <c r="I2" s="29" t="s">
        <v>32</v>
      </c>
      <c r="J2" s="29" t="s">
        <v>56</v>
      </c>
      <c r="K2" s="29" t="s">
        <v>57</v>
      </c>
    </row>
    <row r="3" spans="1:11" x14ac:dyDescent="0.25">
      <c r="A3" s="6" t="s">
        <v>13</v>
      </c>
      <c r="B3" s="10">
        <v>0.18329999999999999</v>
      </c>
      <c r="C3" s="7">
        <v>0.10639999999999999</v>
      </c>
      <c r="D3" s="7">
        <v>6.7199999999999996E-2</v>
      </c>
      <c r="E3" s="7">
        <v>0</v>
      </c>
      <c r="G3" s="13" t="s">
        <v>13</v>
      </c>
      <c r="H3" s="14" t="s">
        <v>58</v>
      </c>
      <c r="I3" s="88">
        <f>B3</f>
        <v>0.18329999999999999</v>
      </c>
      <c r="J3" s="15">
        <f>IF('Emissioni NH3'!$C$5=Calcolo!H3,Calcolo!I3,0)</f>
        <v>0.18329999999999999</v>
      </c>
      <c r="K3" s="50">
        <f>SUM(J3:J23)</f>
        <v>0.18329999999999999</v>
      </c>
    </row>
    <row r="4" spans="1:11" ht="30" x14ac:dyDescent="0.25">
      <c r="A4" s="6" t="s">
        <v>8</v>
      </c>
      <c r="B4" s="10">
        <v>6.8269000000000002</v>
      </c>
      <c r="C4" s="7">
        <v>9.7411999999999992</v>
      </c>
      <c r="D4" s="7">
        <v>6.0890000000000004</v>
      </c>
      <c r="E4" s="7">
        <v>0.10929999999999999</v>
      </c>
      <c r="G4" s="13" t="s">
        <v>13</v>
      </c>
      <c r="H4" s="14" t="s">
        <v>70</v>
      </c>
      <c r="I4" s="88">
        <v>0.14599999999999999</v>
      </c>
      <c r="J4" s="15">
        <f>IF('Emissioni NH3'!$C$5=Calcolo!H4,Calcolo!I4,0)</f>
        <v>0</v>
      </c>
      <c r="K4" s="13"/>
    </row>
    <row r="5" spans="1:11" ht="30" x14ac:dyDescent="0.25">
      <c r="A5" s="6" t="s">
        <v>10</v>
      </c>
      <c r="B5" s="10">
        <v>3.2376999999999998</v>
      </c>
      <c r="C5" s="7">
        <v>0</v>
      </c>
      <c r="D5" s="7">
        <v>2.7488999999999999</v>
      </c>
      <c r="E5" s="7">
        <v>2.9136000000000002</v>
      </c>
      <c r="G5" s="13" t="s">
        <v>13</v>
      </c>
      <c r="H5" s="14" t="s">
        <v>71</v>
      </c>
      <c r="I5" s="88">
        <v>0.128</v>
      </c>
      <c r="J5" s="15">
        <f>IF('Emissioni NH3'!$C$5=Calcolo!H5,Calcolo!I5,0)</f>
        <v>0</v>
      </c>
      <c r="K5" s="13"/>
    </row>
    <row r="6" spans="1:11" ht="30" x14ac:dyDescent="0.25">
      <c r="A6" s="6" t="s">
        <v>9</v>
      </c>
      <c r="B6" s="10">
        <v>2.5398999999999998</v>
      </c>
      <c r="C6" s="7">
        <v>2.2008000000000001</v>
      </c>
      <c r="D6" s="7">
        <v>1.5193000000000001</v>
      </c>
      <c r="E6" s="7">
        <v>0</v>
      </c>
      <c r="G6" s="13" t="s">
        <v>13</v>
      </c>
      <c r="H6" s="14" t="s">
        <v>72</v>
      </c>
      <c r="I6" s="88">
        <v>0.11</v>
      </c>
      <c r="J6" s="15">
        <f>IF('Emissioni NH3'!$C$5=Calcolo!H6,Calcolo!I6,0)</f>
        <v>0</v>
      </c>
      <c r="K6" s="13"/>
    </row>
    <row r="7" spans="1:11" ht="30" x14ac:dyDescent="0.25">
      <c r="A7" s="6" t="s">
        <v>14</v>
      </c>
      <c r="B7" s="10">
        <v>1.3667</v>
      </c>
      <c r="C7" s="7">
        <v>0</v>
      </c>
      <c r="D7" s="7">
        <v>0.33500000000000002</v>
      </c>
      <c r="E7" s="7">
        <v>0</v>
      </c>
      <c r="G7" s="13" t="s">
        <v>13</v>
      </c>
      <c r="H7" s="14" t="s">
        <v>73</v>
      </c>
      <c r="I7" s="88">
        <v>7.2999999999999995E-2</v>
      </c>
      <c r="J7" s="15">
        <f>IF('Emissioni NH3'!$C$5=Calcolo!H7,Calcolo!I7,0)</f>
        <v>0</v>
      </c>
      <c r="K7" s="13"/>
    </row>
    <row r="8" spans="1:11" ht="30" x14ac:dyDescent="0.25">
      <c r="A8" s="6" t="s">
        <v>1</v>
      </c>
      <c r="B8" s="10">
        <v>12.644600000000001</v>
      </c>
      <c r="C8" s="7">
        <v>17.5898</v>
      </c>
      <c r="D8" s="7">
        <v>11.978400000000001</v>
      </c>
      <c r="E8" s="7">
        <v>0.2671</v>
      </c>
      <c r="G8" s="13" t="s">
        <v>13</v>
      </c>
      <c r="H8" s="14" t="s">
        <v>74</v>
      </c>
      <c r="I8" s="88">
        <v>5.5E-2</v>
      </c>
      <c r="J8" s="15">
        <f>IF('Emissioni NH3'!$C$5=Calcolo!H8,Calcolo!I8,0)</f>
        <v>0</v>
      </c>
      <c r="K8" s="13"/>
    </row>
    <row r="9" spans="1:11" ht="30" x14ac:dyDescent="0.25">
      <c r="A9" s="6" t="s">
        <v>4</v>
      </c>
      <c r="B9" s="10">
        <v>0.2185</v>
      </c>
      <c r="C9" s="7">
        <v>0</v>
      </c>
      <c r="D9" s="7">
        <v>0.45669999999999999</v>
      </c>
      <c r="E9" s="7">
        <v>0.70409999999999995</v>
      </c>
      <c r="G9" s="13" t="s">
        <v>13</v>
      </c>
      <c r="H9" s="14" t="s">
        <v>75</v>
      </c>
      <c r="I9" s="88">
        <v>1.7999999999999999E-2</v>
      </c>
      <c r="J9" s="15">
        <f>IF('Emissioni NH3'!$C$5=Calcolo!H9,Calcolo!I9,0)</f>
        <v>0</v>
      </c>
      <c r="K9" s="13"/>
    </row>
    <row r="10" spans="1:11" x14ac:dyDescent="0.25">
      <c r="A10" s="6" t="s">
        <v>3</v>
      </c>
      <c r="B10" s="10">
        <v>3.2376999999999998</v>
      </c>
      <c r="C10" s="7">
        <v>0</v>
      </c>
      <c r="D10" s="7">
        <v>2.7488999999999999</v>
      </c>
      <c r="E10" s="7">
        <v>2.9136000000000002</v>
      </c>
      <c r="G10" s="13" t="s">
        <v>13</v>
      </c>
      <c r="H10" s="14" t="s">
        <v>76</v>
      </c>
      <c r="I10" s="88">
        <v>1.7999999999999999E-2</v>
      </c>
      <c r="J10" s="15">
        <f>IF('Emissioni NH3'!$C$5=Calcolo!H10,Calcolo!I10,0)</f>
        <v>0</v>
      </c>
      <c r="K10" s="13"/>
    </row>
    <row r="11" spans="1:11" x14ac:dyDescent="0.25">
      <c r="A11" s="6" t="s">
        <v>6</v>
      </c>
      <c r="B11" s="10">
        <v>0.33960000000000001</v>
      </c>
      <c r="C11" s="7">
        <v>0.1346</v>
      </c>
      <c r="D11" s="7">
        <v>7.0800000000000002E-2</v>
      </c>
      <c r="E11" s="7">
        <v>0</v>
      </c>
      <c r="G11" s="13" t="s">
        <v>13</v>
      </c>
      <c r="H11" s="14" t="s">
        <v>77</v>
      </c>
      <c r="I11" s="88">
        <v>0.11</v>
      </c>
      <c r="J11" s="15">
        <f>IF('Emissioni NH3'!$C$5=Calcolo!H11,Calcolo!I11,0)</f>
        <v>0</v>
      </c>
      <c r="K11" s="13"/>
    </row>
    <row r="12" spans="1:11" ht="30" x14ac:dyDescent="0.25">
      <c r="A12" s="6" t="s">
        <v>11</v>
      </c>
      <c r="B12" s="10">
        <v>0.20710000000000001</v>
      </c>
      <c r="C12" s="7">
        <v>8.9899999999999994E-2</v>
      </c>
      <c r="D12" s="7">
        <v>5.3600000000000002E-2</v>
      </c>
      <c r="E12" s="7">
        <v>0</v>
      </c>
      <c r="G12" s="13" t="s">
        <v>13</v>
      </c>
      <c r="H12" s="14" t="s">
        <v>41</v>
      </c>
      <c r="I12" s="88">
        <v>0.16500000000000001</v>
      </c>
      <c r="J12" s="15">
        <f>IF('Emissioni NH3'!$C$5=Calcolo!H12,Calcolo!I12,0)</f>
        <v>0</v>
      </c>
      <c r="K12" s="13"/>
    </row>
    <row r="13" spans="1:11" ht="30" x14ac:dyDescent="0.25">
      <c r="A13" s="6" t="s">
        <v>5</v>
      </c>
      <c r="B13" s="10">
        <v>0.2185</v>
      </c>
      <c r="C13" s="7">
        <v>0</v>
      </c>
      <c r="D13" s="7">
        <v>0.45669999999999999</v>
      </c>
      <c r="E13" s="7">
        <v>0.70409999999999995</v>
      </c>
      <c r="G13" s="13" t="s">
        <v>13</v>
      </c>
      <c r="H13" s="14" t="s">
        <v>42</v>
      </c>
      <c r="I13" s="88">
        <v>0.14599999999999999</v>
      </c>
      <c r="J13" s="15">
        <f>IF('Emissioni NH3'!$C$5=Calcolo!H13,Calcolo!I13,0)</f>
        <v>0</v>
      </c>
      <c r="K13" s="13"/>
    </row>
    <row r="14" spans="1:11" x14ac:dyDescent="0.25">
      <c r="A14" s="6" t="s">
        <v>12</v>
      </c>
      <c r="B14" s="10">
        <v>0.08</v>
      </c>
      <c r="C14" s="7">
        <v>4.6399999999999997E-2</v>
      </c>
      <c r="D14" s="7">
        <v>2.93E-2</v>
      </c>
      <c r="E14" s="7">
        <v>0</v>
      </c>
      <c r="G14" s="13" t="s">
        <v>13</v>
      </c>
      <c r="H14" s="14" t="s">
        <v>43</v>
      </c>
      <c r="I14" s="88">
        <v>3.6999999999999998E-2</v>
      </c>
      <c r="J14" s="15">
        <f>IF('Emissioni NH3'!$C$5=Calcolo!H14,Calcolo!I14,0)</f>
        <v>0</v>
      </c>
      <c r="K14" s="13"/>
    </row>
    <row r="15" spans="1:11" ht="30" x14ac:dyDescent="0.25">
      <c r="A15" s="6" t="s">
        <v>2</v>
      </c>
      <c r="B15" s="10">
        <v>5.2572999999999999</v>
      </c>
      <c r="C15" s="7">
        <v>4.7057000000000002</v>
      </c>
      <c r="D15" s="7">
        <v>3.2486000000000002</v>
      </c>
      <c r="E15" s="7">
        <v>0</v>
      </c>
      <c r="G15" s="13" t="s">
        <v>13</v>
      </c>
      <c r="H15" s="14" t="s">
        <v>44</v>
      </c>
      <c r="I15" s="88">
        <v>3.6999999999999998E-2</v>
      </c>
      <c r="J15" s="15">
        <f>IF('Emissioni NH3'!$C$5=Calcolo!H15,Calcolo!I15,0)</f>
        <v>0</v>
      </c>
      <c r="K15" s="13"/>
    </row>
    <row r="16" spans="1:11" x14ac:dyDescent="0.25">
      <c r="A16" s="6" t="s">
        <v>7</v>
      </c>
      <c r="B16" s="10">
        <v>15.4579</v>
      </c>
      <c r="C16" s="7">
        <v>21.4956</v>
      </c>
      <c r="D16" s="7">
        <v>14.3546</v>
      </c>
      <c r="E16" s="7">
        <v>0.55840000000000001</v>
      </c>
      <c r="G16" s="13" t="s">
        <v>13</v>
      </c>
      <c r="H16" s="14" t="s">
        <v>45</v>
      </c>
      <c r="I16" s="88">
        <v>3.6999999999999998E-2</v>
      </c>
      <c r="J16" s="15">
        <f>IF('Emissioni NH3'!$C$5=Calcolo!H16,Calcolo!I16,0)</f>
        <v>0</v>
      </c>
      <c r="K16" s="13"/>
    </row>
    <row r="17" spans="1:11" ht="23.25" x14ac:dyDescent="0.35">
      <c r="A17" s="16" t="s">
        <v>24</v>
      </c>
      <c r="B17" s="11"/>
      <c r="C17" s="2"/>
      <c r="D17" s="2"/>
      <c r="E17" s="2"/>
      <c r="G17" s="13" t="s">
        <v>13</v>
      </c>
      <c r="H17" s="14" t="s">
        <v>46</v>
      </c>
      <c r="I17" s="88">
        <v>3.3000000000000002E-2</v>
      </c>
      <c r="J17" s="15">
        <f>IF('Emissioni NH3'!$C$5=Calcolo!H17,Calcolo!I17,0)</f>
        <v>0</v>
      </c>
      <c r="K17" s="13"/>
    </row>
    <row r="18" spans="1:11" s="17" customFormat="1" ht="30" x14ac:dyDescent="0.25">
      <c r="A18" s="29" t="s">
        <v>30</v>
      </c>
      <c r="B18" s="29" t="s">
        <v>31</v>
      </c>
      <c r="C18" s="29" t="s">
        <v>32</v>
      </c>
      <c r="D18" s="29" t="s">
        <v>56</v>
      </c>
      <c r="E18" s="48" t="s">
        <v>57</v>
      </c>
      <c r="F18" s="57"/>
      <c r="G18" s="13" t="s">
        <v>13</v>
      </c>
      <c r="H18" s="14" t="s">
        <v>47</v>
      </c>
      <c r="I18" s="88">
        <v>3.3000000000000002E-2</v>
      </c>
      <c r="J18" s="15">
        <f>IF('Emissioni NH3'!$C$5=Calcolo!H18,Calcolo!I18,0)</f>
        <v>0</v>
      </c>
      <c r="K18" s="89"/>
    </row>
    <row r="19" spans="1:11" s="17" customFormat="1" ht="30" x14ac:dyDescent="0.25">
      <c r="A19" s="13" t="s">
        <v>13</v>
      </c>
      <c r="B19" s="14" t="s">
        <v>58</v>
      </c>
      <c r="C19" s="13">
        <f>C3</f>
        <v>0.10639999999999999</v>
      </c>
      <c r="D19" s="15">
        <f>IF('Emissioni NH3'!$E$5=Calcolo!B19,Calcolo!C19,0)</f>
        <v>0.10639999999999999</v>
      </c>
      <c r="E19" s="49"/>
      <c r="F19" s="57"/>
      <c r="G19" s="13" t="s">
        <v>13</v>
      </c>
      <c r="H19" s="14" t="s">
        <v>48</v>
      </c>
      <c r="I19" s="88">
        <v>3.3000000000000002E-2</v>
      </c>
      <c r="J19" s="15">
        <f>IF('Emissioni NH3'!$C$5=Calcolo!H19,Calcolo!I19,0)</f>
        <v>0</v>
      </c>
      <c r="K19" s="89"/>
    </row>
    <row r="20" spans="1:11" x14ac:dyDescent="0.25">
      <c r="A20" s="13" t="s">
        <v>13</v>
      </c>
      <c r="B20" s="14" t="s">
        <v>33</v>
      </c>
      <c r="C20" s="13">
        <v>2.1000000000000001E-2</v>
      </c>
      <c r="D20" s="15">
        <f>IF('Emissioni NH3'!$E$5=Calcolo!B20,Calcolo!C20,0)</f>
        <v>0</v>
      </c>
      <c r="E20" s="50">
        <f>SUM(D19:D40)</f>
        <v>0.10639999999999999</v>
      </c>
      <c r="F20" s="58"/>
      <c r="G20" s="13" t="s">
        <v>13</v>
      </c>
      <c r="H20" s="14" t="s">
        <v>49</v>
      </c>
      <c r="I20" s="88">
        <v>3.3000000000000002E-2</v>
      </c>
      <c r="J20" s="15">
        <f>IF('Emissioni NH3'!$C$5=Calcolo!H20,Calcolo!I20,0)</f>
        <v>0</v>
      </c>
      <c r="K20" s="13"/>
    </row>
    <row r="21" spans="1:11" x14ac:dyDescent="0.25">
      <c r="A21" s="13" t="s">
        <v>13</v>
      </c>
      <c r="B21" s="14" t="s">
        <v>34</v>
      </c>
      <c r="C21" s="13">
        <v>6.0999999999999999E-2</v>
      </c>
      <c r="D21" s="15">
        <f>IF('Emissioni NH3'!$E$5=Calcolo!B21,Calcolo!C21,0)</f>
        <v>0</v>
      </c>
      <c r="E21" s="51"/>
      <c r="F21" s="58"/>
      <c r="G21" s="13" t="s">
        <v>13</v>
      </c>
      <c r="H21" s="14" t="s">
        <v>50</v>
      </c>
      <c r="I21" s="88">
        <v>0.16500000000000001</v>
      </c>
      <c r="J21" s="15">
        <f>IF('Emissioni NH3'!$C$5=Calcolo!H21,Calcolo!I21,0)</f>
        <v>0</v>
      </c>
      <c r="K21" s="13"/>
    </row>
    <row r="22" spans="1:11" x14ac:dyDescent="0.25">
      <c r="A22" s="13" t="s">
        <v>13</v>
      </c>
      <c r="B22" s="14" t="s">
        <v>35</v>
      </c>
      <c r="C22" s="13">
        <v>4.2000000000000003E-2</v>
      </c>
      <c r="D22" s="15">
        <f>IF('Emissioni NH3'!$E$5=Calcolo!B22,Calcolo!C22,0)</f>
        <v>0</v>
      </c>
      <c r="E22" s="51"/>
      <c r="F22" s="58"/>
      <c r="G22" s="13" t="s">
        <v>13</v>
      </c>
      <c r="H22" s="14" t="s">
        <v>51</v>
      </c>
      <c r="I22" s="88">
        <v>0.16500000000000001</v>
      </c>
      <c r="J22" s="15">
        <f>IF('Emissioni NH3'!$C$5=Calcolo!H22,Calcolo!I22,0)</f>
        <v>0</v>
      </c>
      <c r="K22" s="13"/>
    </row>
    <row r="23" spans="1:11" ht="60" x14ac:dyDescent="0.25">
      <c r="A23" s="13" t="s">
        <v>13</v>
      </c>
      <c r="B23" s="14" t="s">
        <v>55</v>
      </c>
      <c r="C23" s="13">
        <v>7.3999999999999996E-2</v>
      </c>
      <c r="D23" s="15">
        <f>IF('Emissioni NH3'!$E$5=Calcolo!B23,Calcolo!C23,0)</f>
        <v>0</v>
      </c>
      <c r="E23" s="51"/>
      <c r="F23" s="58"/>
      <c r="G23" s="13" t="s">
        <v>13</v>
      </c>
      <c r="H23" s="14" t="s">
        <v>52</v>
      </c>
      <c r="I23" s="88">
        <v>0.16500000000000001</v>
      </c>
      <c r="J23" s="15">
        <f>IF('Emissioni NH3'!$C$5=Calcolo!H23,Calcolo!I23,0)</f>
        <v>0</v>
      </c>
      <c r="K23" s="13"/>
    </row>
    <row r="24" spans="1:11" ht="60" x14ac:dyDescent="0.25">
      <c r="A24" s="13" t="s">
        <v>13</v>
      </c>
      <c r="B24" s="14" t="s">
        <v>54</v>
      </c>
      <c r="C24" s="13">
        <v>4.2000000000000003E-2</v>
      </c>
      <c r="D24" s="15">
        <f>IF('Emissioni NH3'!$E$5=Calcolo!B24,Calcolo!C24,0)</f>
        <v>0</v>
      </c>
      <c r="E24" s="51"/>
      <c r="F24" s="58"/>
      <c r="G24" s="40" t="s">
        <v>8</v>
      </c>
      <c r="H24" s="41" t="s">
        <v>58</v>
      </c>
      <c r="I24" s="90">
        <f>B4</f>
        <v>6.8269000000000002</v>
      </c>
      <c r="J24" s="42">
        <f>IF('Emissioni NH3'!$C$6=Calcolo!H24,Calcolo!I24,0)</f>
        <v>6.8269000000000002</v>
      </c>
      <c r="K24" s="43">
        <f>SUM(J24:J33)</f>
        <v>6.8269000000000002</v>
      </c>
    </row>
    <row r="25" spans="1:11" ht="30" x14ac:dyDescent="0.25">
      <c r="A25" s="13" t="s">
        <v>13</v>
      </c>
      <c r="B25" s="14" t="s">
        <v>36</v>
      </c>
      <c r="C25" s="13" t="s">
        <v>37</v>
      </c>
      <c r="D25" s="15">
        <f>IF('Emissioni NH3'!$E$5=Calcolo!B25,Calcolo!C25,0)</f>
        <v>0</v>
      </c>
      <c r="E25" s="51"/>
      <c r="F25" s="58"/>
      <c r="G25" s="40" t="s">
        <v>8</v>
      </c>
      <c r="H25" s="41" t="s">
        <v>78</v>
      </c>
      <c r="I25" s="90">
        <v>5.4610000000000003</v>
      </c>
      <c r="J25" s="42">
        <f>IF('Emissioni NH3'!$C$6=Calcolo!H25,Calcolo!I25,0)</f>
        <v>0</v>
      </c>
      <c r="K25" s="40"/>
    </row>
    <row r="26" spans="1:11" ht="30" x14ac:dyDescent="0.25">
      <c r="A26" s="13" t="s">
        <v>13</v>
      </c>
      <c r="B26" s="14" t="s">
        <v>38</v>
      </c>
      <c r="C26" s="13">
        <v>4.2000000000000003E-2</v>
      </c>
      <c r="D26" s="15">
        <f>IF('Emissioni NH3'!$E$5=Calcolo!B26,Calcolo!C26,0)</f>
        <v>0</v>
      </c>
      <c r="E26" s="51"/>
      <c r="F26" s="58"/>
      <c r="G26" s="40" t="s">
        <v>8</v>
      </c>
      <c r="H26" s="41" t="s">
        <v>79</v>
      </c>
      <c r="I26" s="90">
        <v>5.12</v>
      </c>
      <c r="J26" s="42">
        <f>IF('Emissioni NH3'!$C$6=Calcolo!H26,Calcolo!I26,0)</f>
        <v>0</v>
      </c>
      <c r="K26" s="40"/>
    </row>
    <row r="27" spans="1:11" ht="30" x14ac:dyDescent="0.25">
      <c r="A27" s="13" t="s">
        <v>13</v>
      </c>
      <c r="B27" s="14" t="s">
        <v>39</v>
      </c>
      <c r="C27" s="13">
        <v>4.2000000000000003E-2</v>
      </c>
      <c r="D27" s="15">
        <f>IF('Emissioni NH3'!$E$5=Calcolo!B27,Calcolo!C27,0)</f>
        <v>0</v>
      </c>
      <c r="E27" s="51"/>
      <c r="F27" s="58"/>
      <c r="G27" s="40" t="s">
        <v>8</v>
      </c>
      <c r="H27" s="41" t="s">
        <v>80</v>
      </c>
      <c r="I27" s="90">
        <v>3.6859999999999999</v>
      </c>
      <c r="J27" s="42">
        <f>IF('Emissioni NH3'!$C$6=Calcolo!H27,Calcolo!I27,0)</f>
        <v>0</v>
      </c>
      <c r="K27" s="40"/>
    </row>
    <row r="28" spans="1:11" ht="45" x14ac:dyDescent="0.25">
      <c r="A28" s="13" t="s">
        <v>13</v>
      </c>
      <c r="B28" s="14" t="s">
        <v>40</v>
      </c>
      <c r="C28" s="13">
        <v>6.4000000000000001E-2</v>
      </c>
      <c r="D28" s="15">
        <f>IF('Emissioni NH3'!$E$5=Calcolo!B28,Calcolo!C28,0)</f>
        <v>0</v>
      </c>
      <c r="E28" s="51"/>
      <c r="F28" s="58"/>
      <c r="G28" s="40" t="s">
        <v>8</v>
      </c>
      <c r="H28" s="41" t="s">
        <v>81</v>
      </c>
      <c r="I28" s="90">
        <v>2.048</v>
      </c>
      <c r="J28" s="42">
        <f>IF('Emissioni NH3'!$C$6=Calcolo!H28,Calcolo!I28,0)</f>
        <v>0</v>
      </c>
      <c r="K28" s="40"/>
    </row>
    <row r="29" spans="1:11" ht="45" x14ac:dyDescent="0.25">
      <c r="A29" s="13" t="s">
        <v>13</v>
      </c>
      <c r="B29" s="14" t="s">
        <v>41</v>
      </c>
      <c r="C29" s="13">
        <v>9.5000000000000001E-2</v>
      </c>
      <c r="D29" s="15">
        <f>IF('Emissioni NH3'!$E$5=Calcolo!B29,Calcolo!C29,0)</f>
        <v>0</v>
      </c>
      <c r="E29" s="51"/>
      <c r="F29" s="58"/>
      <c r="G29" s="40" t="s">
        <v>8</v>
      </c>
      <c r="H29" s="41" t="s">
        <v>82</v>
      </c>
      <c r="I29" s="90">
        <v>0.68300000000000005</v>
      </c>
      <c r="J29" s="42">
        <f>IF('Emissioni NH3'!$C$6=Calcolo!H29,Calcolo!I29,0)</f>
        <v>0</v>
      </c>
      <c r="K29" s="40"/>
    </row>
    <row r="30" spans="1:11" ht="30" x14ac:dyDescent="0.25">
      <c r="A30" s="13" t="s">
        <v>13</v>
      </c>
      <c r="B30" s="14" t="s">
        <v>42</v>
      </c>
      <c r="C30" s="13">
        <v>8.5000000000000006E-2</v>
      </c>
      <c r="D30" s="15">
        <f>IF('Emissioni NH3'!$E$5=Calcolo!B30,Calcolo!C30,0)</f>
        <v>0</v>
      </c>
      <c r="E30" s="51"/>
      <c r="F30" s="58"/>
      <c r="G30" s="40" t="s">
        <v>8</v>
      </c>
      <c r="H30" s="41" t="s">
        <v>41</v>
      </c>
      <c r="I30" s="90">
        <v>6.1429999999999998</v>
      </c>
      <c r="J30" s="42">
        <f>IF('Emissioni NH3'!$C$6=Calcolo!H30,Calcolo!I30,0)</f>
        <v>0</v>
      </c>
      <c r="K30" s="40"/>
    </row>
    <row r="31" spans="1:11" ht="30" x14ac:dyDescent="0.25">
      <c r="A31" s="13" t="s">
        <v>13</v>
      </c>
      <c r="B31" s="14" t="s">
        <v>43</v>
      </c>
      <c r="C31" s="13">
        <v>2.1000000000000001E-2</v>
      </c>
      <c r="D31" s="15">
        <f>IF('Emissioni NH3'!$E$5=Calcolo!B31,Calcolo!C31,0)</f>
        <v>0</v>
      </c>
      <c r="E31" s="51"/>
      <c r="F31" s="58"/>
      <c r="G31" s="40" t="s">
        <v>8</v>
      </c>
      <c r="H31" s="41" t="s">
        <v>42</v>
      </c>
      <c r="I31" s="90">
        <v>5.4610000000000003</v>
      </c>
      <c r="J31" s="42">
        <f>IF('Emissioni NH3'!$C$6=Calcolo!H31,Calcolo!I31,0)</f>
        <v>0</v>
      </c>
      <c r="K31" s="40"/>
    </row>
    <row r="32" spans="1:11" x14ac:dyDescent="0.25">
      <c r="A32" s="13" t="s">
        <v>13</v>
      </c>
      <c r="B32" s="14" t="s">
        <v>44</v>
      </c>
      <c r="C32" s="13">
        <v>2.1000000000000001E-2</v>
      </c>
      <c r="D32" s="15">
        <f>IF('Emissioni NH3'!$E$5=Calcolo!B32,Calcolo!C32,0)</f>
        <v>0</v>
      </c>
      <c r="E32" s="51"/>
      <c r="F32" s="58"/>
      <c r="G32" s="40" t="s">
        <v>8</v>
      </c>
      <c r="H32" s="41" t="s">
        <v>53</v>
      </c>
      <c r="I32" s="90">
        <v>6.8259999999999996</v>
      </c>
      <c r="J32" s="42">
        <f>IF('Emissioni NH3'!$C$6=Calcolo!H32,Calcolo!I32,0)</f>
        <v>0</v>
      </c>
      <c r="K32" s="40"/>
    </row>
    <row r="33" spans="1:11" x14ac:dyDescent="0.25">
      <c r="A33" s="13" t="s">
        <v>13</v>
      </c>
      <c r="B33" s="14" t="s">
        <v>45</v>
      </c>
      <c r="C33" s="22">
        <v>0.106</v>
      </c>
      <c r="D33" s="15">
        <f>IF('Emissioni NH3'!$E$5=Calcolo!B33,Calcolo!C33,0)</f>
        <v>0</v>
      </c>
      <c r="E33" s="51"/>
      <c r="F33" s="58"/>
      <c r="G33" s="40" t="s">
        <v>8</v>
      </c>
      <c r="H33" s="41" t="s">
        <v>45</v>
      </c>
      <c r="I33" s="90">
        <v>5.12</v>
      </c>
      <c r="J33" s="42">
        <f>IF('Emissioni NH3'!$C$6=Calcolo!H33,Calcolo!I33,0)</f>
        <v>0</v>
      </c>
      <c r="K33" s="40"/>
    </row>
    <row r="34" spans="1:11" x14ac:dyDescent="0.25">
      <c r="A34" s="13" t="s">
        <v>13</v>
      </c>
      <c r="B34" s="14" t="s">
        <v>46</v>
      </c>
      <c r="C34" s="13">
        <v>9.5000000000000001E-2</v>
      </c>
      <c r="D34" s="15">
        <f>IF('Emissioni NH3'!$E$5=Calcolo!B34,Calcolo!C34,0)</f>
        <v>0</v>
      </c>
      <c r="E34" s="51"/>
      <c r="F34" s="58"/>
      <c r="G34" s="44" t="s">
        <v>9</v>
      </c>
      <c r="H34" s="45" t="s">
        <v>69</v>
      </c>
      <c r="I34" s="86">
        <f>B6</f>
        <v>2.5398999999999998</v>
      </c>
      <c r="J34" s="46">
        <f>IF('Emissioni NH3'!$C$8=Calcolo!H34,Calcolo!I34,0)</f>
        <v>2.5398999999999998</v>
      </c>
      <c r="K34" s="47">
        <f>SUM(J34:J59)</f>
        <v>2.5398999999999998</v>
      </c>
    </row>
    <row r="35" spans="1:11" ht="45" x14ac:dyDescent="0.25">
      <c r="A35" s="13" t="s">
        <v>13</v>
      </c>
      <c r="B35" s="14" t="s">
        <v>47</v>
      </c>
      <c r="C35" s="13">
        <v>1.9E-2</v>
      </c>
      <c r="D35" s="15">
        <f>IF('Emissioni NH3'!$E$5=Calcolo!B35,Calcolo!C35,0)</f>
        <v>0</v>
      </c>
      <c r="E35" s="51"/>
      <c r="F35" s="58"/>
      <c r="G35" s="44" t="s">
        <v>9</v>
      </c>
      <c r="H35" s="45" t="s">
        <v>83</v>
      </c>
      <c r="I35" s="86">
        <v>1.9039999999999999</v>
      </c>
      <c r="J35" s="46">
        <f>IF('Emissioni NH3'!$C$8=Calcolo!H35,Calcolo!I35,0)</f>
        <v>0</v>
      </c>
      <c r="K35" s="44"/>
    </row>
    <row r="36" spans="1:11" ht="45" x14ac:dyDescent="0.25">
      <c r="A36" s="13" t="s">
        <v>13</v>
      </c>
      <c r="B36" s="14" t="s">
        <v>48</v>
      </c>
      <c r="C36" s="13">
        <v>1.9E-2</v>
      </c>
      <c r="D36" s="15">
        <f>IF('Emissioni NH3'!$E$5=Calcolo!B36,Calcolo!C36,0)</f>
        <v>0</v>
      </c>
      <c r="E36" s="51"/>
      <c r="F36" s="58"/>
      <c r="G36" s="44" t="s">
        <v>9</v>
      </c>
      <c r="H36" s="45" t="s">
        <v>84</v>
      </c>
      <c r="I36" s="86">
        <v>1.65</v>
      </c>
      <c r="J36" s="46">
        <f>IF('Emissioni NH3'!$C$8=Calcolo!H36,Calcolo!I36,0)</f>
        <v>0</v>
      </c>
      <c r="K36" s="44"/>
    </row>
    <row r="37" spans="1:11" ht="30" x14ac:dyDescent="0.25">
      <c r="A37" s="13" t="s">
        <v>13</v>
      </c>
      <c r="B37" s="14" t="s">
        <v>49</v>
      </c>
      <c r="C37" s="13">
        <v>9.5000000000000001E-2</v>
      </c>
      <c r="D37" s="15">
        <f>IF('Emissioni NH3'!$E$5=Calcolo!B37,Calcolo!C37,0)</f>
        <v>0</v>
      </c>
      <c r="E37" s="51"/>
      <c r="F37" s="58"/>
      <c r="G37" s="44" t="s">
        <v>9</v>
      </c>
      <c r="H37" s="45" t="s">
        <v>85</v>
      </c>
      <c r="I37" s="86">
        <v>1.9039999999999999</v>
      </c>
      <c r="J37" s="46">
        <f>IF('Emissioni NH3'!$C$8=Calcolo!H37,Calcolo!I37,0)</f>
        <v>0</v>
      </c>
      <c r="K37" s="44"/>
    </row>
    <row r="38" spans="1:11" ht="30" x14ac:dyDescent="0.25">
      <c r="A38" s="13" t="s">
        <v>13</v>
      </c>
      <c r="B38" s="14" t="s">
        <v>50</v>
      </c>
      <c r="C38" s="13">
        <v>1.9E-2</v>
      </c>
      <c r="D38" s="15">
        <f>IF('Emissioni NH3'!$E$5=Calcolo!B38,Calcolo!C38,0)</f>
        <v>0</v>
      </c>
      <c r="E38" s="51"/>
      <c r="F38" s="58"/>
      <c r="G38" s="44" t="s">
        <v>9</v>
      </c>
      <c r="H38" s="45" t="s">
        <v>86</v>
      </c>
      <c r="I38" s="86">
        <v>0.88900000000000001</v>
      </c>
      <c r="J38" s="46">
        <f>IF('Emissioni NH3'!$C$8=Calcolo!H38,Calcolo!I38,0)</f>
        <v>0</v>
      </c>
      <c r="K38" s="44"/>
    </row>
    <row r="39" spans="1:11" ht="30" x14ac:dyDescent="0.25">
      <c r="A39" s="13" t="s">
        <v>13</v>
      </c>
      <c r="B39" s="14" t="s">
        <v>51</v>
      </c>
      <c r="C39" s="13">
        <v>1.9E-2</v>
      </c>
      <c r="D39" s="15">
        <f>IF('Emissioni NH3'!$E$5=Calcolo!B39,Calcolo!C39,0)</f>
        <v>0</v>
      </c>
      <c r="E39" s="51"/>
      <c r="F39" s="58"/>
      <c r="G39" s="44" t="s">
        <v>9</v>
      </c>
      <c r="H39" s="45" t="s">
        <v>87</v>
      </c>
      <c r="I39" s="86">
        <v>1.016</v>
      </c>
      <c r="J39" s="46">
        <f>IF('Emissioni NH3'!$C$8=Calcolo!H39,Calcolo!I39,0)</f>
        <v>0</v>
      </c>
      <c r="K39" s="44"/>
    </row>
    <row r="40" spans="1:11" ht="45" x14ac:dyDescent="0.25">
      <c r="A40" s="13" t="s">
        <v>13</v>
      </c>
      <c r="B40" s="14" t="s">
        <v>52</v>
      </c>
      <c r="C40" s="13">
        <v>9.5000000000000001E-2</v>
      </c>
      <c r="D40" s="15">
        <f>IF('Emissioni NH3'!$E$5=Calcolo!B40,Calcolo!C40,0)</f>
        <v>0</v>
      </c>
      <c r="E40" s="51"/>
      <c r="F40" s="58"/>
      <c r="G40" s="44" t="s">
        <v>9</v>
      </c>
      <c r="H40" s="45" t="s">
        <v>88</v>
      </c>
      <c r="I40" s="86">
        <v>0.63500000000000001</v>
      </c>
      <c r="J40" s="46">
        <f>IF('Emissioni NH3'!$C$8=Calcolo!H40,Calcolo!I40,0)</f>
        <v>0</v>
      </c>
      <c r="K40" s="44"/>
    </row>
    <row r="41" spans="1:11" ht="45" x14ac:dyDescent="0.25">
      <c r="A41" s="40" t="s">
        <v>8</v>
      </c>
      <c r="B41" s="41" t="s">
        <v>66</v>
      </c>
      <c r="C41" s="40">
        <f>C4</f>
        <v>9.7411999999999992</v>
      </c>
      <c r="D41" s="42">
        <f>IF('Emissioni NH3'!$E$6=Calcolo!B41,Calcolo!C41,0)</f>
        <v>9.7411999999999992</v>
      </c>
      <c r="E41" s="52">
        <f>SUM(D41:D54)</f>
        <v>9.7411999999999992</v>
      </c>
      <c r="F41" s="58"/>
      <c r="G41" s="44" t="s">
        <v>9</v>
      </c>
      <c r="H41" s="45" t="s">
        <v>89</v>
      </c>
      <c r="I41" s="86">
        <v>0.88900000000000001</v>
      </c>
      <c r="J41" s="46">
        <f>IF('Emissioni NH3'!$C$8=Calcolo!H41,Calcolo!I41,0)</f>
        <v>0</v>
      </c>
      <c r="K41" s="44"/>
    </row>
    <row r="42" spans="1:11" x14ac:dyDescent="0.25">
      <c r="A42" s="40" t="s">
        <v>8</v>
      </c>
      <c r="B42" s="41" t="s">
        <v>33</v>
      </c>
      <c r="C42" s="40">
        <v>1.948</v>
      </c>
      <c r="D42" s="42">
        <f>IF('Emissioni NH3'!$E$6=Calcolo!B42,Calcolo!C42,0)</f>
        <v>0</v>
      </c>
      <c r="E42" s="53"/>
      <c r="F42" s="58"/>
      <c r="G42" s="44" t="s">
        <v>9</v>
      </c>
      <c r="H42" s="45" t="s">
        <v>90</v>
      </c>
      <c r="I42" s="86">
        <v>1.9039999999999999</v>
      </c>
      <c r="J42" s="46">
        <f>IF('Emissioni NH3'!$C$8=Calcolo!H42,Calcolo!I42,0)</f>
        <v>0</v>
      </c>
      <c r="K42" s="44"/>
    </row>
    <row r="43" spans="1:11" ht="30" x14ac:dyDescent="0.25">
      <c r="A43" s="40" t="s">
        <v>8</v>
      </c>
      <c r="B43" s="41" t="s">
        <v>34</v>
      </c>
      <c r="C43" s="40">
        <v>5.8449999999999998</v>
      </c>
      <c r="D43" s="42">
        <f>IF('Emissioni NH3'!$E$6=Calcolo!B43,Calcolo!C43,0)</f>
        <v>0</v>
      </c>
      <c r="E43" s="53"/>
      <c r="F43" s="58"/>
      <c r="G43" s="44" t="s">
        <v>9</v>
      </c>
      <c r="H43" s="45" t="s">
        <v>91</v>
      </c>
      <c r="I43" s="86">
        <v>0.76200000000000001</v>
      </c>
      <c r="J43" s="46">
        <f>IF('Emissioni NH3'!$C$8=Calcolo!H43,Calcolo!I43,0)</f>
        <v>0</v>
      </c>
      <c r="K43" s="44"/>
    </row>
    <row r="44" spans="1:11" ht="30" x14ac:dyDescent="0.25">
      <c r="A44" s="40" t="s">
        <v>8</v>
      </c>
      <c r="B44" s="41" t="s">
        <v>35</v>
      </c>
      <c r="C44" s="40">
        <v>3.8959999999999999</v>
      </c>
      <c r="D44" s="42">
        <f>IF('Emissioni NH3'!$E$6=Calcolo!B44,Calcolo!C44,0)</f>
        <v>0</v>
      </c>
      <c r="E44" s="53"/>
      <c r="F44" s="58"/>
      <c r="G44" s="44" t="s">
        <v>9</v>
      </c>
      <c r="H44" s="45" t="s">
        <v>92</v>
      </c>
      <c r="I44" s="86">
        <v>0.254</v>
      </c>
      <c r="J44" s="46">
        <f>IF('Emissioni NH3'!$C$8=Calcolo!H44,Calcolo!I44,0)</f>
        <v>0</v>
      </c>
      <c r="K44" s="44"/>
    </row>
    <row r="45" spans="1:11" ht="60" x14ac:dyDescent="0.25">
      <c r="A45" s="40" t="s">
        <v>8</v>
      </c>
      <c r="B45" s="41" t="s">
        <v>68</v>
      </c>
      <c r="C45" s="40">
        <v>6.819</v>
      </c>
      <c r="D45" s="42">
        <f>IF('Emissioni NH3'!$E$6=Calcolo!B45,Calcolo!C45,0)</f>
        <v>0</v>
      </c>
      <c r="E45" s="53"/>
      <c r="F45" s="58"/>
      <c r="G45" s="44" t="s">
        <v>9</v>
      </c>
      <c r="H45" s="45" t="s">
        <v>93</v>
      </c>
      <c r="I45" s="86">
        <v>2.1579999999999999</v>
      </c>
      <c r="J45" s="46">
        <f>IF('Emissioni NH3'!$C$8=Calcolo!H45,Calcolo!I45,0)</f>
        <v>0</v>
      </c>
      <c r="K45" s="44"/>
    </row>
    <row r="46" spans="1:11" ht="60" x14ac:dyDescent="0.25">
      <c r="A46" s="40" t="s">
        <v>8</v>
      </c>
      <c r="B46" s="41" t="s">
        <v>54</v>
      </c>
      <c r="C46" s="40">
        <v>3.8959999999999999</v>
      </c>
      <c r="D46" s="42">
        <f>IF('Emissioni NH3'!$E$6=Calcolo!B46,Calcolo!C46,0)</f>
        <v>0</v>
      </c>
      <c r="E46" s="53"/>
      <c r="F46" s="56"/>
      <c r="G46" s="44" t="s">
        <v>9</v>
      </c>
      <c r="H46" s="45" t="s">
        <v>84</v>
      </c>
      <c r="I46" s="86">
        <v>2.0310000000000001</v>
      </c>
      <c r="J46" s="46">
        <f>IF('Emissioni NH3'!$C$8=Calcolo!H46,Calcolo!I46,0)</f>
        <v>0</v>
      </c>
      <c r="K46" s="44"/>
    </row>
    <row r="47" spans="1:11" x14ac:dyDescent="0.25">
      <c r="A47" s="40" t="s">
        <v>8</v>
      </c>
      <c r="B47" s="41" t="s">
        <v>36</v>
      </c>
      <c r="C47" s="40" t="s">
        <v>37</v>
      </c>
      <c r="D47" s="42">
        <f>IF('Emissioni NH3'!$E$6=Calcolo!B47,Calcolo!C47,0)</f>
        <v>0</v>
      </c>
      <c r="E47" s="53"/>
      <c r="F47" s="56"/>
      <c r="G47" s="44" t="s">
        <v>9</v>
      </c>
      <c r="H47" s="45" t="s">
        <v>94</v>
      </c>
      <c r="I47" s="86">
        <v>1.5229999999999999</v>
      </c>
      <c r="J47" s="46">
        <f>IF('Emissioni NH3'!$C$8=Calcolo!H47,Calcolo!I47,0)</f>
        <v>0</v>
      </c>
      <c r="K47" s="44"/>
    </row>
    <row r="48" spans="1:11" ht="30" x14ac:dyDescent="0.25">
      <c r="A48" s="40" t="s">
        <v>8</v>
      </c>
      <c r="B48" s="41" t="s">
        <v>38</v>
      </c>
      <c r="C48" s="40">
        <v>3.8959999999999999</v>
      </c>
      <c r="D48" s="42">
        <f>IF('Emissioni NH3'!$E$6=Calcolo!B48,Calcolo!C48,0)</f>
        <v>0</v>
      </c>
      <c r="E48" s="53"/>
      <c r="F48" s="56"/>
      <c r="G48" s="44" t="s">
        <v>9</v>
      </c>
      <c r="H48" s="45" t="s">
        <v>41</v>
      </c>
      <c r="I48" s="86">
        <v>2.2850000000000001</v>
      </c>
      <c r="J48" s="46">
        <f>IF('Emissioni NH3'!$C$8=Calcolo!H48,Calcolo!I48,0)</f>
        <v>0</v>
      </c>
      <c r="K48" s="44"/>
    </row>
    <row r="49" spans="1:11" ht="30" x14ac:dyDescent="0.25">
      <c r="A49" s="40" t="s">
        <v>8</v>
      </c>
      <c r="B49" s="41" t="s">
        <v>39</v>
      </c>
      <c r="C49" s="40">
        <v>3.8959999999999999</v>
      </c>
      <c r="D49" s="42">
        <f>IF('Emissioni NH3'!$E$6=Calcolo!B49,Calcolo!C49,0)</f>
        <v>0</v>
      </c>
      <c r="E49" s="53"/>
      <c r="F49" s="56"/>
      <c r="G49" s="44" t="s">
        <v>9</v>
      </c>
      <c r="H49" s="45" t="s">
        <v>42</v>
      </c>
      <c r="I49" s="86">
        <v>2.0310000000000001</v>
      </c>
      <c r="J49" s="46">
        <f>IF('Emissioni NH3'!$C$8=Calcolo!H49,Calcolo!I49,0)</f>
        <v>0</v>
      </c>
      <c r="K49" s="44"/>
    </row>
    <row r="50" spans="1:11" ht="30" x14ac:dyDescent="0.25">
      <c r="A50" s="40" t="s">
        <v>8</v>
      </c>
      <c r="B50" s="41" t="s">
        <v>40</v>
      </c>
      <c r="C50" s="40">
        <v>5.8449999999999998</v>
      </c>
      <c r="D50" s="42">
        <f>IF('Emissioni NH3'!$E$6=Calcolo!B50,Calcolo!C50,0)</f>
        <v>0</v>
      </c>
      <c r="E50" s="53"/>
      <c r="F50" s="56"/>
      <c r="G50" s="44" t="s">
        <v>9</v>
      </c>
      <c r="H50" s="45" t="s">
        <v>43</v>
      </c>
      <c r="I50" s="86">
        <v>0.50800000000000001</v>
      </c>
      <c r="J50" s="46">
        <f>IF('Emissioni NH3'!$C$8=Calcolo!H50,Calcolo!I50,0)</f>
        <v>0</v>
      </c>
      <c r="K50" s="44"/>
    </row>
    <row r="51" spans="1:11" ht="30" x14ac:dyDescent="0.25">
      <c r="A51" s="40" t="s">
        <v>8</v>
      </c>
      <c r="B51" s="41" t="s">
        <v>41</v>
      </c>
      <c r="C51" s="40">
        <v>8.7669999999999995</v>
      </c>
      <c r="D51" s="42">
        <f>IF('Emissioni NH3'!$E$6=Calcolo!B51,Calcolo!C51,0)</f>
        <v>0</v>
      </c>
      <c r="E51" s="53"/>
      <c r="F51" s="56"/>
      <c r="G51" s="44" t="s">
        <v>9</v>
      </c>
      <c r="H51" s="45" t="s">
        <v>44</v>
      </c>
      <c r="I51" s="86">
        <v>0.50800000000000001</v>
      </c>
      <c r="J51" s="46">
        <f>IF('Emissioni NH3'!$C$8=Calcolo!H51,Calcolo!I51,0)</f>
        <v>0</v>
      </c>
      <c r="K51" s="44"/>
    </row>
    <row r="52" spans="1:11" ht="30" x14ac:dyDescent="0.25">
      <c r="A52" s="40" t="s">
        <v>8</v>
      </c>
      <c r="B52" s="41" t="s">
        <v>42</v>
      </c>
      <c r="C52" s="40">
        <v>7.7930000000000001</v>
      </c>
      <c r="D52" s="42">
        <f>IF('Emissioni NH3'!$E$6=Calcolo!B52,Calcolo!C52,0)</f>
        <v>0</v>
      </c>
      <c r="E52" s="53"/>
      <c r="F52" s="56"/>
      <c r="G52" s="44" t="s">
        <v>9</v>
      </c>
      <c r="H52" s="45" t="s">
        <v>45</v>
      </c>
      <c r="I52" s="86">
        <v>0.50800000000000001</v>
      </c>
      <c r="J52" s="46">
        <f>IF('Emissioni NH3'!$C$8=Calcolo!H52,Calcolo!I52,0)</f>
        <v>0</v>
      </c>
      <c r="K52" s="44"/>
    </row>
    <row r="53" spans="1:11" x14ac:dyDescent="0.25">
      <c r="A53" s="40" t="s">
        <v>8</v>
      </c>
      <c r="B53" s="41" t="s">
        <v>53</v>
      </c>
      <c r="C53" s="40">
        <v>1.948</v>
      </c>
      <c r="D53" s="42">
        <f>IF('Emissioni NH3'!$E$6=Calcolo!B53,Calcolo!C53,0)</f>
        <v>0</v>
      </c>
      <c r="E53" s="53"/>
      <c r="F53" s="56"/>
      <c r="G53" s="44" t="s">
        <v>9</v>
      </c>
      <c r="H53" s="45" t="s">
        <v>46</v>
      </c>
      <c r="I53" s="86">
        <v>0.40600000000000003</v>
      </c>
      <c r="J53" s="46">
        <f>IF('Emissioni NH3'!$C$8=Calcolo!H53,Calcolo!I53,0)</f>
        <v>0</v>
      </c>
      <c r="K53" s="44"/>
    </row>
    <row r="54" spans="1:11" x14ac:dyDescent="0.25">
      <c r="A54" s="40" t="s">
        <v>8</v>
      </c>
      <c r="B54" s="41" t="s">
        <v>45</v>
      </c>
      <c r="C54" s="40">
        <v>2.0459999999999998</v>
      </c>
      <c r="D54" s="42">
        <f>IF('Emissioni NH3'!$E$6=Calcolo!B54,Calcolo!C54,0)</f>
        <v>0</v>
      </c>
      <c r="E54" s="53"/>
      <c r="F54" s="56"/>
      <c r="G54" s="44" t="s">
        <v>9</v>
      </c>
      <c r="H54" s="45" t="s">
        <v>47</v>
      </c>
      <c r="I54" s="86">
        <v>0.40600000000000003</v>
      </c>
      <c r="J54" s="46">
        <f>IF('Emissioni NH3'!$C$8=Calcolo!H54,Calcolo!I54,0)</f>
        <v>0</v>
      </c>
      <c r="K54" s="44"/>
    </row>
    <row r="55" spans="1:11" ht="30" x14ac:dyDescent="0.25">
      <c r="A55" s="44" t="s">
        <v>9</v>
      </c>
      <c r="B55" s="45" t="s">
        <v>58</v>
      </c>
      <c r="C55" s="44">
        <f>C6</f>
        <v>2.2008000000000001</v>
      </c>
      <c r="D55" s="46">
        <f>IF('Emissioni NH3'!$E$8=Calcolo!B55,Calcolo!C55,0)</f>
        <v>2.2008000000000001</v>
      </c>
      <c r="E55" s="54">
        <f>SUM(D55:D76)</f>
        <v>2.2008000000000001</v>
      </c>
      <c r="F55" s="56"/>
      <c r="G55" s="44" t="s">
        <v>9</v>
      </c>
      <c r="H55" s="45" t="s">
        <v>48</v>
      </c>
      <c r="I55" s="86">
        <v>0.40600000000000003</v>
      </c>
      <c r="J55" s="46">
        <f>IF('Emissioni NH3'!$C$8=Calcolo!H55,Calcolo!I55,0)</f>
        <v>0</v>
      </c>
      <c r="K55" s="44"/>
    </row>
    <row r="56" spans="1:11" x14ac:dyDescent="0.25">
      <c r="A56" s="44" t="s">
        <v>9</v>
      </c>
      <c r="B56" s="45" t="s">
        <v>33</v>
      </c>
      <c r="C56" s="44">
        <v>0.44</v>
      </c>
      <c r="D56" s="46">
        <f>IF('Emissioni NH3'!$E$8=Calcolo!B56,Calcolo!C56,0)</f>
        <v>0</v>
      </c>
      <c r="E56" s="55"/>
      <c r="F56" s="56"/>
      <c r="G56" s="44" t="s">
        <v>9</v>
      </c>
      <c r="H56" s="45" t="s">
        <v>49</v>
      </c>
      <c r="I56" s="86">
        <v>0.40600000000000003</v>
      </c>
      <c r="J56" s="46">
        <f>IF('Emissioni NH3'!$C$8=Calcolo!H56,Calcolo!I56,0)</f>
        <v>0</v>
      </c>
      <c r="K56" s="44"/>
    </row>
    <row r="57" spans="1:11" x14ac:dyDescent="0.25">
      <c r="A57" s="44" t="s">
        <v>9</v>
      </c>
      <c r="B57" s="45" t="s">
        <v>34</v>
      </c>
      <c r="C57" s="44">
        <v>1.32</v>
      </c>
      <c r="D57" s="46">
        <f>IF('Emissioni NH3'!$E$8=Calcolo!B57,Calcolo!C57,0)</f>
        <v>0</v>
      </c>
      <c r="E57" s="55"/>
      <c r="F57" s="56"/>
      <c r="G57" s="44" t="s">
        <v>9</v>
      </c>
      <c r="H57" s="45" t="s">
        <v>50</v>
      </c>
      <c r="I57" s="86">
        <v>2.0310000000000001</v>
      </c>
      <c r="J57" s="46">
        <f>IF('Emissioni NH3'!$C$8=Calcolo!H57,Calcolo!I57,0)</f>
        <v>0</v>
      </c>
      <c r="K57" s="44"/>
    </row>
    <row r="58" spans="1:11" x14ac:dyDescent="0.25">
      <c r="A58" s="44" t="s">
        <v>9</v>
      </c>
      <c r="B58" s="45" t="s">
        <v>35</v>
      </c>
      <c r="C58" s="44">
        <v>0.88</v>
      </c>
      <c r="D58" s="46">
        <f>IF('Emissioni NH3'!$E$8=Calcolo!B58,Calcolo!C58,0)</f>
        <v>0</v>
      </c>
      <c r="E58" s="55"/>
      <c r="F58" s="56"/>
      <c r="G58" s="44" t="s">
        <v>9</v>
      </c>
      <c r="H58" s="45" t="s">
        <v>51</v>
      </c>
      <c r="I58" s="86">
        <v>2.0310000000000001</v>
      </c>
      <c r="J58" s="46">
        <f>IF('Emissioni NH3'!$C$8=Calcolo!H58,Calcolo!I58,0)</f>
        <v>0</v>
      </c>
      <c r="K58" s="44"/>
    </row>
    <row r="59" spans="1:11" ht="60" x14ac:dyDescent="0.25">
      <c r="A59" s="44" t="s">
        <v>9</v>
      </c>
      <c r="B59" s="45" t="s">
        <v>55</v>
      </c>
      <c r="C59" s="44">
        <v>1.54</v>
      </c>
      <c r="D59" s="46">
        <f>IF('Emissioni NH3'!$E$8=Calcolo!B59,Calcolo!C59,0)</f>
        <v>0</v>
      </c>
      <c r="E59" s="55"/>
      <c r="F59" s="56"/>
      <c r="G59" s="44" t="s">
        <v>9</v>
      </c>
      <c r="H59" s="45" t="s">
        <v>52</v>
      </c>
      <c r="I59" s="86">
        <v>2.0310000000000001</v>
      </c>
      <c r="J59" s="46">
        <f>IF('Emissioni NH3'!$C$8=Calcolo!H59,Calcolo!I59,0)</f>
        <v>0</v>
      </c>
      <c r="K59" s="44"/>
    </row>
    <row r="60" spans="1:11" ht="60" x14ac:dyDescent="0.25">
      <c r="A60" s="44" t="s">
        <v>9</v>
      </c>
      <c r="B60" s="45" t="s">
        <v>54</v>
      </c>
      <c r="C60" s="44">
        <v>0.88</v>
      </c>
      <c r="D60" s="46">
        <f>IF('Emissioni NH3'!$E$8=Calcolo!B60,Calcolo!C60,0)</f>
        <v>0</v>
      </c>
      <c r="E60" s="55"/>
      <c r="F60" s="56"/>
      <c r="G60" s="59" t="s">
        <v>1</v>
      </c>
      <c r="H60" s="60" t="s">
        <v>69</v>
      </c>
      <c r="I60" s="91">
        <f>B8</f>
        <v>12.644600000000001</v>
      </c>
      <c r="J60" s="61">
        <f>IF('Emissioni NH3'!$C$10=Calcolo!H60,Calcolo!I60,0)</f>
        <v>12.644600000000001</v>
      </c>
      <c r="K60" s="92">
        <f>SUM(J60:J67)</f>
        <v>12.644600000000001</v>
      </c>
    </row>
    <row r="61" spans="1:11" ht="30" x14ac:dyDescent="0.25">
      <c r="A61" s="44" t="s">
        <v>9</v>
      </c>
      <c r="B61" s="45" t="s">
        <v>36</v>
      </c>
      <c r="C61" s="44" t="s">
        <v>37</v>
      </c>
      <c r="D61" s="46">
        <f>IF('Emissioni NH3'!$E$8=Calcolo!B61,Calcolo!C61,0)</f>
        <v>0</v>
      </c>
      <c r="E61" s="55"/>
      <c r="F61" s="56"/>
      <c r="G61" s="59" t="s">
        <v>1</v>
      </c>
      <c r="H61" s="60" t="s">
        <v>78</v>
      </c>
      <c r="I61" s="91">
        <v>10.115</v>
      </c>
      <c r="J61" s="61">
        <f>IF('Emissioni NH3'!$C$10=Calcolo!H61,Calcolo!I61,0)</f>
        <v>0</v>
      </c>
      <c r="K61" s="59"/>
    </row>
    <row r="62" spans="1:11" ht="30" x14ac:dyDescent="0.25">
      <c r="A62" s="44" t="s">
        <v>9</v>
      </c>
      <c r="B62" s="45" t="s">
        <v>38</v>
      </c>
      <c r="C62" s="44">
        <v>0.88</v>
      </c>
      <c r="D62" s="46">
        <f>IF('Emissioni NH3'!$E$8=Calcolo!B62,Calcolo!C62,0)</f>
        <v>0</v>
      </c>
      <c r="E62" s="55"/>
      <c r="F62" s="56"/>
      <c r="G62" s="59" t="s">
        <v>1</v>
      </c>
      <c r="H62" s="60" t="s">
        <v>79</v>
      </c>
      <c r="I62" s="91">
        <v>9.4830000000000005</v>
      </c>
      <c r="J62" s="61">
        <f>IF('Emissioni NH3'!$C$10=Calcolo!H62,Calcolo!I62,0)</f>
        <v>0</v>
      </c>
      <c r="K62" s="59"/>
    </row>
    <row r="63" spans="1:11" ht="30" x14ac:dyDescent="0.25">
      <c r="A63" s="44" t="s">
        <v>9</v>
      </c>
      <c r="B63" s="45" t="s">
        <v>39</v>
      </c>
      <c r="C63" s="44">
        <v>0.88</v>
      </c>
      <c r="D63" s="46">
        <f>IF('Emissioni NH3'!$E$8=Calcolo!B63,Calcolo!C63,0)</f>
        <v>0</v>
      </c>
      <c r="E63" s="55"/>
      <c r="F63" s="56"/>
      <c r="G63" s="59" t="s">
        <v>1</v>
      </c>
      <c r="H63" s="60" t="s">
        <v>80</v>
      </c>
      <c r="I63" s="91">
        <v>6.8280000000000003</v>
      </c>
      <c r="J63" s="61">
        <f>IF('Emissioni NH3'!$C$10=Calcolo!H63,Calcolo!I63,0)</f>
        <v>0</v>
      </c>
      <c r="K63" s="59"/>
    </row>
    <row r="64" spans="1:11" ht="45" x14ac:dyDescent="0.25">
      <c r="A64" s="44" t="s">
        <v>9</v>
      </c>
      <c r="B64" s="45" t="s">
        <v>40</v>
      </c>
      <c r="C64" s="44">
        <v>1.32</v>
      </c>
      <c r="D64" s="46">
        <f>IF('Emissioni NH3'!$E$8=Calcolo!B64,Calcolo!C64,0)</f>
        <v>0</v>
      </c>
      <c r="E64" s="55"/>
      <c r="F64" s="56"/>
      <c r="G64" s="59" t="s">
        <v>1</v>
      </c>
      <c r="H64" s="60" t="s">
        <v>81</v>
      </c>
      <c r="I64" s="91">
        <v>3.7930000000000001</v>
      </c>
      <c r="J64" s="61">
        <f>IF('Emissioni NH3'!$C$10=Calcolo!H64,Calcolo!I64,0)</f>
        <v>0</v>
      </c>
      <c r="K64" s="59"/>
    </row>
    <row r="65" spans="1:11" ht="45" x14ac:dyDescent="0.25">
      <c r="A65" s="44" t="s">
        <v>9</v>
      </c>
      <c r="B65" s="45" t="s">
        <v>41</v>
      </c>
      <c r="C65" s="44">
        <v>1.98</v>
      </c>
      <c r="D65" s="46">
        <f>IF('Emissioni NH3'!$E$8=Calcolo!B65,Calcolo!C65,0)</f>
        <v>0</v>
      </c>
      <c r="E65" s="55"/>
      <c r="F65" s="56"/>
      <c r="G65" s="59" t="s">
        <v>1</v>
      </c>
      <c r="H65" s="60" t="s">
        <v>82</v>
      </c>
      <c r="I65" s="91">
        <v>1.264</v>
      </c>
      <c r="J65" s="61">
        <f>IF('Emissioni NH3'!$C$10=Calcolo!H65,Calcolo!I65,0)</f>
        <v>0</v>
      </c>
      <c r="K65" s="59"/>
    </row>
    <row r="66" spans="1:11" ht="30" x14ac:dyDescent="0.25">
      <c r="A66" s="44" t="s">
        <v>9</v>
      </c>
      <c r="B66" s="45" t="s">
        <v>42</v>
      </c>
      <c r="C66" s="44">
        <v>1.76</v>
      </c>
      <c r="D66" s="46">
        <f>IF('Emissioni NH3'!$E$8=Calcolo!B66,Calcolo!C66,0)</f>
        <v>0</v>
      </c>
      <c r="E66" s="55"/>
      <c r="F66" s="56"/>
      <c r="G66" s="59" t="s">
        <v>1</v>
      </c>
      <c r="H66" s="60" t="s">
        <v>41</v>
      </c>
      <c r="I66" s="91">
        <v>11.38</v>
      </c>
      <c r="J66" s="61">
        <f>IF('Emissioni NH3'!$C$10=Calcolo!H66,Calcolo!I66,0)</f>
        <v>0</v>
      </c>
      <c r="K66" s="59"/>
    </row>
    <row r="67" spans="1:11" ht="30" x14ac:dyDescent="0.25">
      <c r="A67" s="44" t="s">
        <v>9</v>
      </c>
      <c r="B67" s="45" t="s">
        <v>43</v>
      </c>
      <c r="C67" s="44">
        <v>0.96799999999999997</v>
      </c>
      <c r="D67" s="46">
        <f>IF('Emissioni NH3'!$E$8=Calcolo!B67,Calcolo!C67,0)</f>
        <v>0</v>
      </c>
      <c r="E67" s="55"/>
      <c r="F67" s="56"/>
      <c r="G67" s="59" t="s">
        <v>1</v>
      </c>
      <c r="H67" s="60" t="s">
        <v>42</v>
      </c>
      <c r="I67" s="91">
        <v>10.115</v>
      </c>
      <c r="J67" s="61">
        <f>IF('Emissioni NH3'!$C$10=Calcolo!H67,Calcolo!I67,0)</f>
        <v>0</v>
      </c>
      <c r="K67" s="59"/>
    </row>
    <row r="68" spans="1:11" x14ac:dyDescent="0.25">
      <c r="A68" s="44" t="s">
        <v>9</v>
      </c>
      <c r="B68" s="45" t="s">
        <v>44</v>
      </c>
      <c r="C68" s="44">
        <v>0.96799999999999997</v>
      </c>
      <c r="D68" s="46">
        <f>IF('Emissioni NH3'!$E$8=Calcolo!B68,Calcolo!C68,0)</f>
        <v>0</v>
      </c>
      <c r="E68" s="55"/>
      <c r="F68" s="56"/>
      <c r="G68" s="37" t="s">
        <v>11</v>
      </c>
      <c r="H68" s="38" t="s">
        <v>58</v>
      </c>
      <c r="I68" s="87">
        <f>B12</f>
        <v>0.20710000000000001</v>
      </c>
      <c r="J68" s="39">
        <f>IF('Emissioni NH3'!$C$14=Calcolo!H68,Calcolo!I68,0)</f>
        <v>0.20710000000000001</v>
      </c>
      <c r="K68" s="93">
        <f>SUM(J68:J92)</f>
        <v>0.20710000000000001</v>
      </c>
    </row>
    <row r="69" spans="1:11" ht="30" x14ac:dyDescent="0.25">
      <c r="A69" s="44" t="s">
        <v>9</v>
      </c>
      <c r="B69" s="45" t="s">
        <v>45</v>
      </c>
      <c r="C69" s="44">
        <v>2.2000000000000002</v>
      </c>
      <c r="D69" s="46">
        <f>IF('Emissioni NH3'!$E$8=Calcolo!B69,Calcolo!C69,0)</f>
        <v>0</v>
      </c>
      <c r="E69" s="55"/>
      <c r="F69" s="56"/>
      <c r="G69" s="37" t="s">
        <v>11</v>
      </c>
      <c r="H69" s="38" t="s">
        <v>74</v>
      </c>
      <c r="I69" s="87">
        <v>6.2E-2</v>
      </c>
      <c r="J69" s="39">
        <f>IF('Emissioni NH3'!$C$14=Calcolo!H69,Calcolo!I69,0)</f>
        <v>0</v>
      </c>
      <c r="K69" s="37"/>
    </row>
    <row r="70" spans="1:11" ht="30" x14ac:dyDescent="0.25">
      <c r="A70" s="44" t="s">
        <v>9</v>
      </c>
      <c r="B70" s="45" t="s">
        <v>46</v>
      </c>
      <c r="C70" s="44">
        <v>1.76</v>
      </c>
      <c r="D70" s="46">
        <f>IF('Emissioni NH3'!$E$8=Calcolo!B70,Calcolo!C70,0)</f>
        <v>0</v>
      </c>
      <c r="E70" s="55"/>
      <c r="F70" s="56"/>
      <c r="G70" s="37" t="s">
        <v>11</v>
      </c>
      <c r="H70" s="38" t="s">
        <v>75</v>
      </c>
      <c r="I70" s="87">
        <v>2.1000000000000001E-2</v>
      </c>
      <c r="J70" s="39">
        <f>IF('Emissioni NH3'!$C$14=Calcolo!H70,Calcolo!I70,0)</f>
        <v>0</v>
      </c>
      <c r="K70" s="37"/>
    </row>
    <row r="71" spans="1:11" x14ac:dyDescent="0.25">
      <c r="A71" s="44" t="s">
        <v>9</v>
      </c>
      <c r="B71" s="45" t="s">
        <v>47</v>
      </c>
      <c r="C71" s="44">
        <v>0.77</v>
      </c>
      <c r="D71" s="46">
        <f>IF('Emissioni NH3'!$E$8=Calcolo!B71,Calcolo!C71,0)</f>
        <v>0</v>
      </c>
      <c r="E71" s="55"/>
      <c r="F71" s="56"/>
      <c r="G71" s="37" t="s">
        <v>11</v>
      </c>
      <c r="H71" s="38" t="s">
        <v>95</v>
      </c>
      <c r="I71" s="87">
        <v>0.14499999999999999</v>
      </c>
      <c r="J71" s="39">
        <f>IF('Emissioni NH3'!$C$14=Calcolo!H71,Calcolo!I71,0)</f>
        <v>0</v>
      </c>
      <c r="K71" s="37"/>
    </row>
    <row r="72" spans="1:11" ht="30" x14ac:dyDescent="0.25">
      <c r="A72" s="44" t="s">
        <v>9</v>
      </c>
      <c r="B72" s="45" t="s">
        <v>48</v>
      </c>
      <c r="C72" s="44">
        <v>0.77</v>
      </c>
      <c r="D72" s="46">
        <f>IF('Emissioni NH3'!$E$8=Calcolo!B72,Calcolo!C72,0)</f>
        <v>0</v>
      </c>
      <c r="E72" s="55"/>
      <c r="F72" s="56"/>
      <c r="G72" s="37" t="s">
        <v>11</v>
      </c>
      <c r="H72" s="38" t="s">
        <v>96</v>
      </c>
      <c r="I72" s="87">
        <v>0.124</v>
      </c>
      <c r="J72" s="39">
        <f>IF('Emissioni NH3'!$C$14=Calcolo!H72,Calcolo!I72,0)</f>
        <v>0</v>
      </c>
      <c r="K72" s="37"/>
    </row>
    <row r="73" spans="1:11" x14ac:dyDescent="0.25">
      <c r="A73" s="44" t="s">
        <v>9</v>
      </c>
      <c r="B73" s="45" t="s">
        <v>49</v>
      </c>
      <c r="C73" s="44">
        <v>1.76</v>
      </c>
      <c r="D73" s="46">
        <f>IF('Emissioni NH3'!$E$8=Calcolo!B73,Calcolo!C73,0)</f>
        <v>0</v>
      </c>
      <c r="E73" s="55"/>
      <c r="F73" s="56"/>
      <c r="G73" s="37" t="s">
        <v>11</v>
      </c>
      <c r="H73" s="38" t="s">
        <v>97</v>
      </c>
      <c r="I73" s="87">
        <v>0.114</v>
      </c>
      <c r="J73" s="39">
        <f>IF('Emissioni NH3'!$C$14=Calcolo!H73,Calcolo!I73,0)</f>
        <v>0</v>
      </c>
      <c r="K73" s="37"/>
    </row>
    <row r="74" spans="1:11" ht="30" x14ac:dyDescent="0.25">
      <c r="A74" s="44" t="s">
        <v>9</v>
      </c>
      <c r="B74" s="45" t="s">
        <v>50</v>
      </c>
      <c r="C74" s="44">
        <v>0.77</v>
      </c>
      <c r="D74" s="46">
        <f>IF('Emissioni NH3'!$E$8=Calcolo!B74,Calcolo!C74,0)</f>
        <v>0</v>
      </c>
      <c r="E74" s="55"/>
      <c r="F74" s="56"/>
      <c r="G74" s="37" t="s">
        <v>11</v>
      </c>
      <c r="H74" s="38" t="s">
        <v>98</v>
      </c>
      <c r="I74" s="87">
        <v>6.2E-2</v>
      </c>
      <c r="J74" s="39">
        <f>IF('Emissioni NH3'!$C$14=Calcolo!H74,Calcolo!I74,0)</f>
        <v>0</v>
      </c>
      <c r="K74" s="37"/>
    </row>
    <row r="75" spans="1:11" ht="30" x14ac:dyDescent="0.25">
      <c r="A75" s="44" t="s">
        <v>9</v>
      </c>
      <c r="B75" s="45" t="s">
        <v>51</v>
      </c>
      <c r="C75" s="44">
        <v>0.77</v>
      </c>
      <c r="D75" s="46">
        <f>IF('Emissioni NH3'!$E$8=Calcolo!B75,Calcolo!C75,0)</f>
        <v>0</v>
      </c>
      <c r="E75" s="55"/>
      <c r="F75" s="56"/>
      <c r="G75" s="37" t="s">
        <v>11</v>
      </c>
      <c r="H75" s="38" t="s">
        <v>99</v>
      </c>
      <c r="I75" s="87">
        <v>3.1E-2</v>
      </c>
      <c r="J75" s="39">
        <f>IF('Emissioni NH3'!$C$14=Calcolo!H75,Calcolo!I75,0)</f>
        <v>0</v>
      </c>
      <c r="K75" s="37"/>
    </row>
    <row r="76" spans="1:11" ht="30" x14ac:dyDescent="0.25">
      <c r="A76" s="44" t="s">
        <v>9</v>
      </c>
      <c r="B76" s="45" t="s">
        <v>52</v>
      </c>
      <c r="C76" s="44">
        <v>1.76</v>
      </c>
      <c r="D76" s="46">
        <f>IF('Emissioni NH3'!$E$8=Calcolo!B76,Calcolo!C76,0)</f>
        <v>0</v>
      </c>
      <c r="E76" s="55"/>
      <c r="F76" s="56"/>
      <c r="G76" s="37" t="s">
        <v>11</v>
      </c>
      <c r="H76" s="38" t="s">
        <v>100</v>
      </c>
      <c r="I76" s="87">
        <v>4.1000000000000002E-2</v>
      </c>
      <c r="J76" s="39">
        <f>IF('Emissioni NH3'!$C$14=Calcolo!H76,Calcolo!I76,0)</f>
        <v>0</v>
      </c>
      <c r="K76" s="37"/>
    </row>
    <row r="77" spans="1:11" ht="30" x14ac:dyDescent="0.25">
      <c r="A77" s="59" t="s">
        <v>1</v>
      </c>
      <c r="B77" s="60" t="s">
        <v>58</v>
      </c>
      <c r="C77" s="59">
        <f>C8</f>
        <v>17.5898</v>
      </c>
      <c r="D77" s="61">
        <f>IF('Emissioni NH3'!$E$10=Calcolo!B77,Calcolo!C77,0)</f>
        <v>17.5898</v>
      </c>
      <c r="E77" s="63">
        <f>SUM(D77:D88)</f>
        <v>17.5898</v>
      </c>
      <c r="F77" s="56"/>
      <c r="G77" s="37" t="s">
        <v>11</v>
      </c>
      <c r="H77" s="38" t="s">
        <v>101</v>
      </c>
      <c r="I77" s="87">
        <v>0.01</v>
      </c>
      <c r="J77" s="39">
        <f>IF('Emissioni NH3'!$C$14=Calcolo!H77,Calcolo!I77,0)</f>
        <v>0</v>
      </c>
      <c r="K77" s="37"/>
    </row>
    <row r="78" spans="1:11" x14ac:dyDescent="0.25">
      <c r="A78" s="59" t="s">
        <v>1</v>
      </c>
      <c r="B78" s="60" t="s">
        <v>33</v>
      </c>
      <c r="C78" s="59">
        <v>3.5179999999999998</v>
      </c>
      <c r="D78" s="61">
        <f>IF('Emissioni NH3'!$E$10=Calcolo!B78,Calcolo!C78,0)</f>
        <v>0</v>
      </c>
      <c r="E78" s="62"/>
      <c r="F78" s="56"/>
      <c r="G78" s="37" t="s">
        <v>11</v>
      </c>
      <c r="H78" s="38" t="s">
        <v>102</v>
      </c>
      <c r="I78" s="87">
        <v>5.1999999999999998E-2</v>
      </c>
      <c r="J78" s="39">
        <f>IF('Emissioni NH3'!$C$14=Calcolo!H78,Calcolo!I78,0)</f>
        <v>0</v>
      </c>
      <c r="K78" s="37"/>
    </row>
    <row r="79" spans="1:11" ht="30" x14ac:dyDescent="0.25">
      <c r="A79" s="59" t="s">
        <v>1</v>
      </c>
      <c r="B79" s="60" t="s">
        <v>34</v>
      </c>
      <c r="C79" s="59">
        <v>10.553000000000001</v>
      </c>
      <c r="D79" s="61">
        <f>IF('Emissioni NH3'!$E$10=Calcolo!B79,Calcolo!C79,0)</f>
        <v>0</v>
      </c>
      <c r="E79" s="62"/>
      <c r="F79" s="56"/>
      <c r="G79" s="37" t="s">
        <v>11</v>
      </c>
      <c r="H79" s="38" t="s">
        <v>103</v>
      </c>
      <c r="I79" s="87">
        <v>0.124</v>
      </c>
      <c r="J79" s="39">
        <f>IF('Emissioni NH3'!$C$14=Calcolo!H79,Calcolo!I79,0)</f>
        <v>0</v>
      </c>
      <c r="K79" s="37"/>
    </row>
    <row r="80" spans="1:11" ht="30" x14ac:dyDescent="0.25">
      <c r="A80" s="59" t="s">
        <v>1</v>
      </c>
      <c r="B80" s="60" t="s">
        <v>35</v>
      </c>
      <c r="C80" s="59">
        <v>7.0359999999999996</v>
      </c>
      <c r="D80" s="61">
        <f>IF('Emissioni NH3'!$E$10=Calcolo!B80,Calcolo!C80,0)</f>
        <v>0</v>
      </c>
      <c r="E80" s="62"/>
      <c r="F80" s="56"/>
      <c r="G80" s="37" t="s">
        <v>11</v>
      </c>
      <c r="H80" s="38" t="s">
        <v>73</v>
      </c>
      <c r="I80" s="87">
        <v>8.3000000000000004E-2</v>
      </c>
      <c r="J80" s="39">
        <f>IF('Emissioni NH3'!$C$14=Calcolo!H80,Calcolo!I80,0)</f>
        <v>0</v>
      </c>
      <c r="K80" s="37"/>
    </row>
    <row r="81" spans="1:11" ht="60" x14ac:dyDescent="0.25">
      <c r="A81" s="59" t="s">
        <v>1</v>
      </c>
      <c r="B81" s="60" t="s">
        <v>55</v>
      </c>
      <c r="C81" s="59">
        <v>12.311999999999999</v>
      </c>
      <c r="D81" s="61">
        <f>IF('Emissioni NH3'!$E$10=Calcolo!B81,Calcolo!C81,0)</f>
        <v>0</v>
      </c>
      <c r="E81" s="62"/>
      <c r="F81" s="56"/>
      <c r="G81" s="37" t="s">
        <v>11</v>
      </c>
      <c r="H81" s="38" t="s">
        <v>41</v>
      </c>
      <c r="I81" s="87">
        <v>0.186</v>
      </c>
      <c r="J81" s="39">
        <f>IF('Emissioni NH3'!$C$14=Calcolo!H81,Calcolo!I81,0)</f>
        <v>0</v>
      </c>
      <c r="K81" s="37"/>
    </row>
    <row r="82" spans="1:11" ht="60" x14ac:dyDescent="0.25">
      <c r="A82" s="59" t="s">
        <v>1</v>
      </c>
      <c r="B82" s="60" t="s">
        <v>54</v>
      </c>
      <c r="C82" s="59">
        <v>7.0359999999999996</v>
      </c>
      <c r="D82" s="61">
        <f>IF('Emissioni NH3'!$E$10=Calcolo!B82,Calcolo!C82,0)</f>
        <v>0</v>
      </c>
      <c r="E82" s="62"/>
      <c r="F82" s="56"/>
      <c r="G82" s="37" t="s">
        <v>11</v>
      </c>
      <c r="H82" s="38" t="s">
        <v>42</v>
      </c>
      <c r="I82" s="87">
        <v>0.16600000000000001</v>
      </c>
      <c r="J82" s="39">
        <f>IF('Emissioni NH3'!$C$14=Calcolo!H82,Calcolo!I82,0)</f>
        <v>0</v>
      </c>
      <c r="K82" s="37"/>
    </row>
    <row r="83" spans="1:11" x14ac:dyDescent="0.25">
      <c r="A83" s="59" t="s">
        <v>1</v>
      </c>
      <c r="B83" s="60" t="s">
        <v>36</v>
      </c>
      <c r="C83" s="59">
        <v>0</v>
      </c>
      <c r="D83" s="61">
        <f>IF('Emissioni NH3'!$E$10=Calcolo!B83,Calcolo!C83,0)</f>
        <v>0</v>
      </c>
      <c r="E83" s="62"/>
      <c r="F83" s="56"/>
      <c r="G83" s="37" t="s">
        <v>11</v>
      </c>
      <c r="H83" s="38" t="s">
        <v>43</v>
      </c>
      <c r="I83" s="87">
        <v>4.1000000000000002E-2</v>
      </c>
      <c r="J83" s="39">
        <f>IF('Emissioni NH3'!$C$14=Calcolo!H83,Calcolo!I83,0)</f>
        <v>0</v>
      </c>
      <c r="K83" s="37"/>
    </row>
    <row r="84" spans="1:11" ht="30" x14ac:dyDescent="0.25">
      <c r="A84" s="59" t="s">
        <v>1</v>
      </c>
      <c r="B84" s="60" t="s">
        <v>38</v>
      </c>
      <c r="C84" s="59">
        <v>7.0359999999999996</v>
      </c>
      <c r="D84" s="61">
        <f>IF('Emissioni NH3'!$E$10=Calcolo!B84,Calcolo!C84,0)</f>
        <v>0</v>
      </c>
      <c r="E84" s="62"/>
      <c r="F84" s="56"/>
      <c r="G84" s="37" t="s">
        <v>11</v>
      </c>
      <c r="H84" s="38" t="s">
        <v>44</v>
      </c>
      <c r="I84" s="87">
        <v>4.1000000000000002E-2</v>
      </c>
      <c r="J84" s="39">
        <f>IF('Emissioni NH3'!$C$14=Calcolo!H84,Calcolo!I84,0)</f>
        <v>0</v>
      </c>
      <c r="K84" s="37"/>
    </row>
    <row r="85" spans="1:11" ht="30" x14ac:dyDescent="0.25">
      <c r="A85" s="59" t="s">
        <v>1</v>
      </c>
      <c r="B85" s="60" t="s">
        <v>39</v>
      </c>
      <c r="C85" s="59">
        <v>7.0359999999999996</v>
      </c>
      <c r="D85" s="61">
        <f>IF('Emissioni NH3'!$E$10=Calcolo!B85,Calcolo!C85,0)</f>
        <v>0</v>
      </c>
      <c r="E85" s="62"/>
      <c r="F85" s="56"/>
      <c r="G85" s="37" t="s">
        <v>11</v>
      </c>
      <c r="H85" s="38" t="s">
        <v>45</v>
      </c>
      <c r="I85" s="87">
        <v>4.1000000000000002E-2</v>
      </c>
      <c r="J85" s="39">
        <f>IF('Emissioni NH3'!$C$14=Calcolo!H85,Calcolo!I85,0)</f>
        <v>0</v>
      </c>
      <c r="K85" s="37"/>
    </row>
    <row r="86" spans="1:11" ht="30" x14ac:dyDescent="0.25">
      <c r="A86" s="59" t="s">
        <v>1</v>
      </c>
      <c r="B86" s="60" t="s">
        <v>40</v>
      </c>
      <c r="C86" s="59">
        <v>10.553000000000001</v>
      </c>
      <c r="D86" s="61">
        <f>IF('Emissioni NH3'!$E$10=Calcolo!B86,Calcolo!C86,0)</f>
        <v>0</v>
      </c>
      <c r="E86" s="62"/>
      <c r="F86" s="56"/>
      <c r="G86" s="37" t="s">
        <v>11</v>
      </c>
      <c r="H86" s="38" t="s">
        <v>46</v>
      </c>
      <c r="I86" s="87">
        <v>3.3000000000000002E-2</v>
      </c>
      <c r="J86" s="39">
        <f>IF('Emissioni NH3'!$C$14=Calcolo!H86,Calcolo!I86,0)</f>
        <v>0</v>
      </c>
      <c r="K86" s="37"/>
    </row>
    <row r="87" spans="1:11" ht="30" x14ac:dyDescent="0.25">
      <c r="A87" s="59" t="s">
        <v>1</v>
      </c>
      <c r="B87" s="60" t="s">
        <v>41</v>
      </c>
      <c r="C87" s="59">
        <v>15.83</v>
      </c>
      <c r="D87" s="61">
        <f>IF('Emissioni NH3'!$E$10=Calcolo!B87,Calcolo!C87,0)</f>
        <v>0</v>
      </c>
      <c r="E87" s="62"/>
      <c r="F87" s="56"/>
      <c r="G87" s="37" t="s">
        <v>11</v>
      </c>
      <c r="H87" s="38" t="s">
        <v>47</v>
      </c>
      <c r="I87" s="87">
        <v>3.3000000000000002E-2</v>
      </c>
      <c r="J87" s="39">
        <f>IF('Emissioni NH3'!$C$14=Calcolo!H87,Calcolo!I87,0)</f>
        <v>0</v>
      </c>
      <c r="K87" s="37"/>
    </row>
    <row r="88" spans="1:11" ht="30" x14ac:dyDescent="0.25">
      <c r="A88" s="59" t="s">
        <v>1</v>
      </c>
      <c r="B88" s="60" t="s">
        <v>42</v>
      </c>
      <c r="C88" s="59">
        <v>14.071</v>
      </c>
      <c r="D88" s="61">
        <f>IF('Emissioni NH3'!$E$10=Calcolo!B88,Calcolo!C88,0)</f>
        <v>0</v>
      </c>
      <c r="E88" s="62"/>
      <c r="F88" s="56"/>
      <c r="G88" s="37" t="s">
        <v>11</v>
      </c>
      <c r="H88" s="38" t="s">
        <v>48</v>
      </c>
      <c r="I88" s="87">
        <v>3.3000000000000002E-2</v>
      </c>
      <c r="J88" s="39">
        <f>IF('Emissioni NH3'!$C$14=Calcolo!H88,Calcolo!I88,0)</f>
        <v>0</v>
      </c>
      <c r="K88" s="37"/>
    </row>
    <row r="89" spans="1:11" x14ac:dyDescent="0.25">
      <c r="A89" s="37" t="s">
        <v>11</v>
      </c>
      <c r="B89" s="38" t="s">
        <v>58</v>
      </c>
      <c r="C89" s="37">
        <f>C12</f>
        <v>8.9899999999999994E-2</v>
      </c>
      <c r="D89" s="39">
        <f>IF('Emissioni NH3'!$E$14=Calcolo!B89,Calcolo!C89,0)</f>
        <v>8.9899999999999994E-2</v>
      </c>
      <c r="E89" s="65">
        <f>SUM(D89:D110)</f>
        <v>8.9899999999999994E-2</v>
      </c>
      <c r="F89" s="56"/>
      <c r="G89" s="37" t="s">
        <v>11</v>
      </c>
      <c r="H89" s="38" t="s">
        <v>49</v>
      </c>
      <c r="I89" s="87">
        <v>3.3000000000000002E-2</v>
      </c>
      <c r="J89" s="39">
        <f>IF('Emissioni NH3'!$C$14=Calcolo!H89,Calcolo!I89,0)</f>
        <v>0</v>
      </c>
      <c r="K89" s="37"/>
    </row>
    <row r="90" spans="1:11" x14ac:dyDescent="0.25">
      <c r="A90" s="37" t="s">
        <v>11</v>
      </c>
      <c r="B90" s="38" t="s">
        <v>33</v>
      </c>
      <c r="C90" s="37">
        <v>1.7999999999999999E-2</v>
      </c>
      <c r="D90" s="39">
        <f>IF('Emissioni NH3'!$E$14=Calcolo!B90,Calcolo!C90,0)</f>
        <v>0</v>
      </c>
      <c r="E90" s="64"/>
      <c r="F90" s="56"/>
      <c r="G90" s="37" t="s">
        <v>11</v>
      </c>
      <c r="H90" s="38" t="s">
        <v>50</v>
      </c>
      <c r="I90" s="87">
        <v>0.16600000000000001</v>
      </c>
      <c r="J90" s="39">
        <f>IF('Emissioni NH3'!$C$14=Calcolo!H90,Calcolo!I90,0)</f>
        <v>0</v>
      </c>
      <c r="K90" s="37"/>
    </row>
    <row r="91" spans="1:11" x14ac:dyDescent="0.25">
      <c r="A91" s="37" t="s">
        <v>11</v>
      </c>
      <c r="B91" s="38" t="s">
        <v>34</v>
      </c>
      <c r="C91" s="37">
        <v>5.2999999999999999E-2</v>
      </c>
      <c r="D91" s="39">
        <f>IF('Emissioni NH3'!$E$14=Calcolo!B91,Calcolo!C91,0)</f>
        <v>0</v>
      </c>
      <c r="E91" s="64"/>
      <c r="F91" s="56"/>
      <c r="G91" s="37" t="s">
        <v>11</v>
      </c>
      <c r="H91" s="38" t="s">
        <v>51</v>
      </c>
      <c r="I91" s="87">
        <v>0.16600000000000001</v>
      </c>
      <c r="J91" s="39">
        <f>IF('Emissioni NH3'!$C$14=Calcolo!H91,Calcolo!I91,0)</f>
        <v>0</v>
      </c>
      <c r="K91" s="37"/>
    </row>
    <row r="92" spans="1:11" x14ac:dyDescent="0.25">
      <c r="A92" s="37" t="s">
        <v>11</v>
      </c>
      <c r="B92" s="38" t="s">
        <v>35</v>
      </c>
      <c r="C92" s="37">
        <v>3.5999999999999997E-2</v>
      </c>
      <c r="D92" s="39">
        <f>IF('Emissioni NH3'!$E$14=Calcolo!B92,Calcolo!C92,0)</f>
        <v>0</v>
      </c>
      <c r="E92" s="64"/>
      <c r="F92" s="56"/>
      <c r="G92" s="37" t="s">
        <v>11</v>
      </c>
      <c r="H92" s="38" t="s">
        <v>52</v>
      </c>
      <c r="I92" s="87">
        <v>0.16600000000000001</v>
      </c>
      <c r="J92" s="39">
        <f>IF('Emissioni NH3'!$C$14=Calcolo!H92,Calcolo!I92,0)</f>
        <v>0</v>
      </c>
      <c r="K92" s="37"/>
    </row>
    <row r="93" spans="1:11" ht="60" x14ac:dyDescent="0.25">
      <c r="A93" s="37" t="s">
        <v>11</v>
      </c>
      <c r="B93" s="38" t="s">
        <v>55</v>
      </c>
      <c r="C93" s="37">
        <v>6.2E-2</v>
      </c>
      <c r="D93" s="39">
        <f>IF('Emissioni NH3'!$E$14=Calcolo!B93,Calcolo!C93,0)</f>
        <v>0</v>
      </c>
      <c r="E93" s="64"/>
      <c r="F93" s="56"/>
      <c r="G93" s="72" t="s">
        <v>12</v>
      </c>
      <c r="H93" s="73" t="s">
        <v>58</v>
      </c>
      <c r="I93" s="94">
        <f>B14</f>
        <v>0.08</v>
      </c>
      <c r="J93" s="74">
        <f>IF('Emissioni NH3'!$C$16=Calcolo!H93,Calcolo!I93,0)</f>
        <v>0.08</v>
      </c>
      <c r="K93" s="95">
        <f>SUM(J93:J103)</f>
        <v>0.08</v>
      </c>
    </row>
    <row r="94" spans="1:11" ht="60" x14ac:dyDescent="0.25">
      <c r="A94" s="37" t="s">
        <v>11</v>
      </c>
      <c r="B94" s="38" t="s">
        <v>54</v>
      </c>
      <c r="C94" s="37">
        <v>3.5999999999999997E-2</v>
      </c>
      <c r="D94" s="39">
        <f>IF('Emissioni NH3'!$E$14=Calcolo!B94,Calcolo!C94,0)</f>
        <v>0</v>
      </c>
      <c r="E94" s="64"/>
      <c r="F94" s="56"/>
      <c r="G94" s="72" t="s">
        <v>12</v>
      </c>
      <c r="H94" s="73" t="s">
        <v>70</v>
      </c>
      <c r="I94" s="94">
        <v>6.4000000000000001E-2</v>
      </c>
      <c r="J94" s="74">
        <f>IF('Emissioni NH3'!$C$16=Calcolo!H94,Calcolo!I94,0)</f>
        <v>0</v>
      </c>
      <c r="K94" s="72"/>
    </row>
    <row r="95" spans="1:11" ht="30" x14ac:dyDescent="0.25">
      <c r="A95" s="37" t="s">
        <v>11</v>
      </c>
      <c r="B95" s="38" t="s">
        <v>36</v>
      </c>
      <c r="C95" s="37" t="s">
        <v>37</v>
      </c>
      <c r="D95" s="39">
        <f>IF('Emissioni NH3'!$E$14=Calcolo!B95,Calcolo!C95,0)</f>
        <v>0</v>
      </c>
      <c r="E95" s="64"/>
      <c r="F95" s="56"/>
      <c r="G95" s="72" t="s">
        <v>12</v>
      </c>
      <c r="H95" s="73" t="s">
        <v>71</v>
      </c>
      <c r="I95" s="94">
        <v>5.6000000000000001E-2</v>
      </c>
      <c r="J95" s="74">
        <f>IF('Emissioni NH3'!$C$16=Calcolo!H95,Calcolo!I95,0)</f>
        <v>0</v>
      </c>
      <c r="K95" s="72"/>
    </row>
    <row r="96" spans="1:11" ht="30" x14ac:dyDescent="0.25">
      <c r="A96" s="37" t="s">
        <v>11</v>
      </c>
      <c r="B96" s="38" t="s">
        <v>38</v>
      </c>
      <c r="C96" s="37">
        <v>3.5999999999999997E-2</v>
      </c>
      <c r="D96" s="39">
        <f>IF('Emissioni NH3'!$E$14=Calcolo!B96,Calcolo!C96,0)</f>
        <v>0</v>
      </c>
      <c r="E96" s="64"/>
      <c r="F96" s="56"/>
      <c r="G96" s="72" t="s">
        <v>12</v>
      </c>
      <c r="H96" s="73" t="s">
        <v>72</v>
      </c>
      <c r="I96" s="94">
        <v>4.8000000000000001E-2</v>
      </c>
      <c r="J96" s="74">
        <f>IF('Emissioni NH3'!$C$16=Calcolo!H96,Calcolo!I96,0)</f>
        <v>0</v>
      </c>
      <c r="K96" s="72"/>
    </row>
    <row r="97" spans="1:11" ht="30" x14ac:dyDescent="0.25">
      <c r="A97" s="37" t="s">
        <v>11</v>
      </c>
      <c r="B97" s="38" t="s">
        <v>39</v>
      </c>
      <c r="C97" s="37">
        <v>3.5999999999999997E-2</v>
      </c>
      <c r="D97" s="39">
        <f>IF('Emissioni NH3'!$E$14=Calcolo!B97,Calcolo!C97,0)</f>
        <v>0</v>
      </c>
      <c r="E97" s="64"/>
      <c r="F97" s="56"/>
      <c r="G97" s="72" t="s">
        <v>12</v>
      </c>
      <c r="H97" s="73" t="s">
        <v>73</v>
      </c>
      <c r="I97" s="94">
        <v>3.2000000000000001E-2</v>
      </c>
      <c r="J97" s="74">
        <f>IF('Emissioni NH3'!$C$16=Calcolo!H97,Calcolo!I97,0)</f>
        <v>0</v>
      </c>
      <c r="K97" s="72"/>
    </row>
    <row r="98" spans="1:11" ht="30" x14ac:dyDescent="0.25">
      <c r="A98" s="37" t="s">
        <v>11</v>
      </c>
      <c r="B98" s="38" t="s">
        <v>40</v>
      </c>
      <c r="C98" s="37">
        <v>5.2999999999999999E-2</v>
      </c>
      <c r="D98" s="39">
        <f>IF('Emissioni NH3'!$E$14=Calcolo!B98,Calcolo!C98,0)</f>
        <v>0</v>
      </c>
      <c r="E98" s="64"/>
      <c r="F98" s="56"/>
      <c r="G98" s="72" t="s">
        <v>12</v>
      </c>
      <c r="H98" s="73" t="s">
        <v>74</v>
      </c>
      <c r="I98" s="94">
        <v>2.4E-2</v>
      </c>
      <c r="J98" s="74">
        <f>IF('Emissioni NH3'!$C$16=Calcolo!H98,Calcolo!I98,0)</f>
        <v>0</v>
      </c>
      <c r="K98" s="72"/>
    </row>
    <row r="99" spans="1:11" ht="30" x14ac:dyDescent="0.25">
      <c r="A99" s="37" t="s">
        <v>11</v>
      </c>
      <c r="B99" s="38" t="s">
        <v>41</v>
      </c>
      <c r="C99" s="37">
        <v>0.08</v>
      </c>
      <c r="D99" s="39">
        <f>IF('Emissioni NH3'!$E$14=Calcolo!B99,Calcolo!C99,0)</f>
        <v>0</v>
      </c>
      <c r="E99" s="64"/>
      <c r="F99" s="56"/>
      <c r="G99" s="72" t="s">
        <v>12</v>
      </c>
      <c r="H99" s="73" t="s">
        <v>75</v>
      </c>
      <c r="I99" s="94">
        <v>8.0000000000000002E-3</v>
      </c>
      <c r="J99" s="74">
        <f>IF('Emissioni NH3'!$C$16=Calcolo!H99,Calcolo!I99,0)</f>
        <v>0</v>
      </c>
      <c r="K99" s="72"/>
    </row>
    <row r="100" spans="1:11" ht="30" x14ac:dyDescent="0.25">
      <c r="A100" s="37" t="s">
        <v>11</v>
      </c>
      <c r="B100" s="38" t="s">
        <v>42</v>
      </c>
      <c r="C100" s="37">
        <v>7.0999999999999994E-2</v>
      </c>
      <c r="D100" s="39">
        <f>IF('Emissioni NH3'!$E$14=Calcolo!B100,Calcolo!C100,0)</f>
        <v>0</v>
      </c>
      <c r="E100" s="64"/>
      <c r="F100" s="56"/>
      <c r="G100" s="72" t="s">
        <v>12</v>
      </c>
      <c r="H100" s="73" t="s">
        <v>76</v>
      </c>
      <c r="I100" s="94">
        <v>8.0000000000000002E-3</v>
      </c>
      <c r="J100" s="74">
        <f>IF('Emissioni NH3'!$C$16=Calcolo!H100,Calcolo!I100,0)</f>
        <v>0</v>
      </c>
      <c r="K100" s="72"/>
    </row>
    <row r="101" spans="1:11" x14ac:dyDescent="0.25">
      <c r="A101" s="37" t="s">
        <v>11</v>
      </c>
      <c r="B101" s="38" t="s">
        <v>43</v>
      </c>
      <c r="C101" s="37">
        <v>1.7999999999999999E-2</v>
      </c>
      <c r="D101" s="39">
        <f>IF('Emissioni NH3'!$E$14=Calcolo!B101,Calcolo!C101,0)</f>
        <v>0</v>
      </c>
      <c r="E101" s="64"/>
      <c r="F101" s="56"/>
      <c r="G101" s="72" t="s">
        <v>12</v>
      </c>
      <c r="H101" s="73" t="s">
        <v>77</v>
      </c>
      <c r="I101" s="94">
        <v>4.8000000000000001E-2</v>
      </c>
      <c r="J101" s="74">
        <f>IF('Emissioni NH3'!$C$16=Calcolo!H101,Calcolo!I101,0)</f>
        <v>0</v>
      </c>
      <c r="K101" s="72"/>
    </row>
    <row r="102" spans="1:11" ht="30" x14ac:dyDescent="0.25">
      <c r="A102" s="37" t="s">
        <v>11</v>
      </c>
      <c r="B102" s="38" t="s">
        <v>44</v>
      </c>
      <c r="C102" s="37">
        <v>1.7999999999999999E-2</v>
      </c>
      <c r="D102" s="39">
        <f>IF('Emissioni NH3'!$E$14=Calcolo!B102,Calcolo!C102,0)</f>
        <v>0</v>
      </c>
      <c r="E102" s="64"/>
      <c r="F102" s="56"/>
      <c r="G102" s="72" t="s">
        <v>12</v>
      </c>
      <c r="H102" s="73" t="s">
        <v>41</v>
      </c>
      <c r="I102" s="94">
        <v>7.1999999999999995E-2</v>
      </c>
      <c r="J102" s="74">
        <f>IF('Emissioni NH3'!$C$16=Calcolo!H102,Calcolo!I102,0)</f>
        <v>0</v>
      </c>
      <c r="K102" s="72"/>
    </row>
    <row r="103" spans="1:11" ht="30" x14ac:dyDescent="0.25">
      <c r="A103" s="37" t="s">
        <v>11</v>
      </c>
      <c r="B103" s="38" t="s">
        <v>45</v>
      </c>
      <c r="C103" s="37">
        <v>8.8999999999999996E-2</v>
      </c>
      <c r="D103" s="39">
        <f>IF('Emissioni NH3'!$E$14=Calcolo!B103,Calcolo!C103,0)</f>
        <v>0</v>
      </c>
      <c r="E103" s="64"/>
      <c r="F103" s="56"/>
      <c r="G103" s="72" t="s">
        <v>12</v>
      </c>
      <c r="H103" s="73" t="s">
        <v>42</v>
      </c>
      <c r="I103" s="94">
        <v>6.4000000000000001E-2</v>
      </c>
      <c r="J103" s="74">
        <f>IF('Emissioni NH3'!$C$16=Calcolo!H103,Calcolo!I103,0)</f>
        <v>0</v>
      </c>
      <c r="K103" s="72"/>
    </row>
    <row r="104" spans="1:11" x14ac:dyDescent="0.25">
      <c r="A104" s="37" t="s">
        <v>11</v>
      </c>
      <c r="B104" s="38" t="s">
        <v>46</v>
      </c>
      <c r="C104" s="37">
        <v>7.0999999999999994E-2</v>
      </c>
      <c r="D104" s="39">
        <f>IF('Emissioni NH3'!$E$14=Calcolo!B104,Calcolo!C104,0)</f>
        <v>0</v>
      </c>
      <c r="E104" s="64"/>
      <c r="F104" s="56"/>
      <c r="G104" s="67" t="s">
        <v>2</v>
      </c>
      <c r="H104" s="68" t="s">
        <v>58</v>
      </c>
      <c r="I104" s="96">
        <f>B15</f>
        <v>5.2572999999999999</v>
      </c>
      <c r="J104" s="69">
        <f>IF('Emissioni NH3'!$C$17=Calcolo!H104,Calcolo!I104,0)</f>
        <v>5.2572999999999999</v>
      </c>
      <c r="K104" s="97">
        <f>SUM(J104:J116)</f>
        <v>5.2572999999999999</v>
      </c>
    </row>
    <row r="105" spans="1:11" ht="30" x14ac:dyDescent="0.25">
      <c r="A105" s="37" t="s">
        <v>11</v>
      </c>
      <c r="B105" s="38" t="s">
        <v>47</v>
      </c>
      <c r="C105" s="37">
        <v>1.4E-2</v>
      </c>
      <c r="D105" s="39">
        <f>IF('Emissioni NH3'!$E$14=Calcolo!B105,Calcolo!C105,0)</f>
        <v>0</v>
      </c>
      <c r="E105" s="64"/>
      <c r="F105" s="56"/>
      <c r="G105" s="67" t="s">
        <v>2</v>
      </c>
      <c r="H105" s="68" t="s">
        <v>85</v>
      </c>
      <c r="I105" s="96">
        <v>3.9430000000000001</v>
      </c>
      <c r="J105" s="69">
        <f>IF('Emissioni NH3'!$C$17=Calcolo!H105,Calcolo!I105,0)</f>
        <v>0</v>
      </c>
      <c r="K105" s="67"/>
    </row>
    <row r="106" spans="1:11" ht="30" x14ac:dyDescent="0.25">
      <c r="A106" s="37" t="s">
        <v>11</v>
      </c>
      <c r="B106" s="38" t="s">
        <v>48</v>
      </c>
      <c r="C106" s="37">
        <v>1.4E-2</v>
      </c>
      <c r="D106" s="39">
        <f>IF('Emissioni NH3'!$E$14=Calcolo!B106,Calcolo!C106,0)</f>
        <v>0</v>
      </c>
      <c r="E106" s="64"/>
      <c r="F106" s="56"/>
      <c r="G106" s="67" t="s">
        <v>2</v>
      </c>
      <c r="H106" s="68" t="s">
        <v>94</v>
      </c>
      <c r="I106" s="96">
        <v>3.1539999999999999</v>
      </c>
      <c r="J106" s="69">
        <f>IF('Emissioni NH3'!$C$17=Calcolo!H106,Calcolo!I106,0)</f>
        <v>0</v>
      </c>
      <c r="K106" s="67"/>
    </row>
    <row r="107" spans="1:11" ht="30" x14ac:dyDescent="0.25">
      <c r="A107" s="37" t="s">
        <v>11</v>
      </c>
      <c r="B107" s="38" t="s">
        <v>49</v>
      </c>
      <c r="C107" s="37">
        <v>7.0999999999999994E-2</v>
      </c>
      <c r="D107" s="39">
        <f>IF('Emissioni NH3'!$E$14=Calcolo!B107,Calcolo!C107,0)</f>
        <v>0</v>
      </c>
      <c r="E107" s="64"/>
      <c r="F107" s="56"/>
      <c r="G107" s="67" t="s">
        <v>2</v>
      </c>
      <c r="H107" s="68" t="s">
        <v>104</v>
      </c>
      <c r="I107" s="96">
        <v>2.891</v>
      </c>
      <c r="J107" s="69">
        <f>IF('Emissioni NH3'!$C$17=Calcolo!H107,Calcolo!I107,0)</f>
        <v>0</v>
      </c>
      <c r="K107" s="67"/>
    </row>
    <row r="108" spans="1:11" ht="45" x14ac:dyDescent="0.25">
      <c r="A108" s="37" t="s">
        <v>11</v>
      </c>
      <c r="B108" s="38" t="s">
        <v>50</v>
      </c>
      <c r="C108" s="37">
        <v>1.4E-2</v>
      </c>
      <c r="D108" s="39">
        <f>IF('Emissioni NH3'!$E$14=Calcolo!B108,Calcolo!C108,0)</f>
        <v>0</v>
      </c>
      <c r="E108" s="64"/>
      <c r="F108" s="56"/>
      <c r="G108" s="67" t="s">
        <v>2</v>
      </c>
      <c r="H108" s="68" t="s">
        <v>105</v>
      </c>
      <c r="I108" s="96">
        <v>2.891</v>
      </c>
      <c r="J108" s="69">
        <f>IF('Emissioni NH3'!$C$17=Calcolo!H108,Calcolo!I108,0)</f>
        <v>0</v>
      </c>
      <c r="K108" s="67"/>
    </row>
    <row r="109" spans="1:11" x14ac:dyDescent="0.25">
      <c r="A109" s="37" t="s">
        <v>11</v>
      </c>
      <c r="B109" s="38" t="s">
        <v>51</v>
      </c>
      <c r="C109" s="37">
        <v>1.4E-2</v>
      </c>
      <c r="D109" s="39">
        <f>IF('Emissioni NH3'!$E$14=Calcolo!B109,Calcolo!C109,0)</f>
        <v>0</v>
      </c>
      <c r="E109" s="64"/>
      <c r="F109" s="56"/>
      <c r="G109" s="67" t="s">
        <v>2</v>
      </c>
      <c r="H109" s="68" t="s">
        <v>90</v>
      </c>
      <c r="I109" s="96">
        <v>3.9430000000000001</v>
      </c>
      <c r="J109" s="69">
        <f>IF('Emissioni NH3'!$C$17=Calcolo!H109,Calcolo!I109,0)</f>
        <v>0</v>
      </c>
      <c r="K109" s="67"/>
    </row>
    <row r="110" spans="1:11" ht="30" x14ac:dyDescent="0.25">
      <c r="A110" s="37" t="s">
        <v>11</v>
      </c>
      <c r="B110" s="38" t="s">
        <v>52</v>
      </c>
      <c r="C110" s="37">
        <v>7.0999999999999994E-2</v>
      </c>
      <c r="D110" s="39">
        <f>IF('Emissioni NH3'!$E$14=Calcolo!B110,Calcolo!C110,0)</f>
        <v>0</v>
      </c>
      <c r="E110" s="64"/>
      <c r="F110" s="56"/>
      <c r="G110" s="67" t="s">
        <v>2</v>
      </c>
      <c r="H110" s="68" t="s">
        <v>106</v>
      </c>
      <c r="I110" s="96">
        <v>1.577</v>
      </c>
      <c r="J110" s="69">
        <f>IF('Emissioni NH3'!$C$17=Calcolo!H110,Calcolo!I110,0)</f>
        <v>0</v>
      </c>
      <c r="K110" s="67"/>
    </row>
    <row r="111" spans="1:11" ht="30" x14ac:dyDescent="0.25">
      <c r="A111" s="72" t="s">
        <v>12</v>
      </c>
      <c r="B111" s="73" t="s">
        <v>58</v>
      </c>
      <c r="C111" s="72">
        <f>C14</f>
        <v>4.6399999999999997E-2</v>
      </c>
      <c r="D111" s="74">
        <f>IF('Emissioni NH3'!$E$16=Calcolo!B111,Calcolo!C111,0)</f>
        <v>4.6399999999999997E-2</v>
      </c>
      <c r="E111" s="75">
        <f>SUM(D111:D122)</f>
        <v>4.6399999999999997E-2</v>
      </c>
      <c r="F111" s="56"/>
      <c r="G111" s="67" t="s">
        <v>2</v>
      </c>
      <c r="H111" s="68" t="s">
        <v>92</v>
      </c>
      <c r="I111" s="96">
        <v>0.52600000000000002</v>
      </c>
      <c r="J111" s="69">
        <f>IF('Emissioni NH3'!$C$17=Calcolo!H111,Calcolo!I111,0)</f>
        <v>0</v>
      </c>
      <c r="K111" s="67"/>
    </row>
    <row r="112" spans="1:11" x14ac:dyDescent="0.25">
      <c r="A112" s="72" t="s">
        <v>12</v>
      </c>
      <c r="B112" s="73" t="s">
        <v>33</v>
      </c>
      <c r="C112" s="72">
        <v>8.9999999999999993E-3</v>
      </c>
      <c r="D112" s="74">
        <f>IF('Emissioni NH3'!$E$16=Calcolo!B112,Calcolo!C112,0)</f>
        <v>0</v>
      </c>
      <c r="E112" s="76"/>
      <c r="F112" s="56"/>
      <c r="G112" s="67" t="s">
        <v>2</v>
      </c>
      <c r="H112" s="68" t="s">
        <v>107</v>
      </c>
      <c r="I112" s="96">
        <v>2.629</v>
      </c>
      <c r="J112" s="69">
        <f>IF('Emissioni NH3'!$C$17=Calcolo!H112,Calcolo!I112,0)</f>
        <v>0</v>
      </c>
      <c r="K112" s="67"/>
    </row>
    <row r="113" spans="1:11" x14ac:dyDescent="0.25">
      <c r="A113" s="72" t="s">
        <v>12</v>
      </c>
      <c r="B113" s="73" t="s">
        <v>34</v>
      </c>
      <c r="C113" s="72">
        <v>2.8000000000000001E-2</v>
      </c>
      <c r="D113" s="74">
        <f>IF('Emissioni NH3'!$E$16=Calcolo!B113,Calcolo!C113,0)</f>
        <v>0</v>
      </c>
      <c r="E113" s="76"/>
      <c r="F113" s="56"/>
      <c r="G113" s="67" t="s">
        <v>2</v>
      </c>
      <c r="H113" s="68" t="s">
        <v>108</v>
      </c>
      <c r="I113" s="96">
        <v>1.84</v>
      </c>
      <c r="J113" s="69">
        <f>IF('Emissioni NH3'!$C$17=Calcolo!H113,Calcolo!I113,0)</f>
        <v>0</v>
      </c>
      <c r="K113" s="67"/>
    </row>
    <row r="114" spans="1:11" ht="30" x14ac:dyDescent="0.25">
      <c r="A114" s="72" t="s">
        <v>12</v>
      </c>
      <c r="B114" s="73" t="s">
        <v>35</v>
      </c>
      <c r="C114" s="72">
        <v>1.7999999999999999E-2</v>
      </c>
      <c r="D114" s="74">
        <f>IF('Emissioni NH3'!$E$16=Calcolo!B114,Calcolo!C114,0)</f>
        <v>0</v>
      </c>
      <c r="E114" s="76"/>
      <c r="F114" s="56"/>
      <c r="G114" s="67" t="s">
        <v>2</v>
      </c>
      <c r="H114" s="68" t="s">
        <v>104</v>
      </c>
      <c r="I114" s="96">
        <v>2.891</v>
      </c>
      <c r="J114" s="69">
        <f>IF('Emissioni NH3'!$C$17=Calcolo!H114,Calcolo!I114,0)</f>
        <v>0</v>
      </c>
      <c r="K114" s="67"/>
    </row>
    <row r="115" spans="1:11" ht="60" x14ac:dyDescent="0.25">
      <c r="A115" s="72" t="s">
        <v>12</v>
      </c>
      <c r="B115" s="73" t="s">
        <v>55</v>
      </c>
      <c r="C115" s="72">
        <v>3.2000000000000001E-2</v>
      </c>
      <c r="D115" s="74">
        <f>IF('Emissioni NH3'!$E$16=Calcolo!B115,Calcolo!C115,0)</f>
        <v>0</v>
      </c>
      <c r="E115" s="76"/>
      <c r="F115" s="56"/>
      <c r="G115" s="67" t="s">
        <v>2</v>
      </c>
      <c r="H115" s="68" t="s">
        <v>41</v>
      </c>
      <c r="I115" s="96">
        <v>4.7309999999999999</v>
      </c>
      <c r="J115" s="69">
        <f>IF('Emissioni NH3'!$C$17=Calcolo!H115,Calcolo!I115,0)</f>
        <v>0</v>
      </c>
      <c r="K115" s="67"/>
    </row>
    <row r="116" spans="1:11" ht="60" x14ac:dyDescent="0.25">
      <c r="A116" s="72" t="s">
        <v>12</v>
      </c>
      <c r="B116" s="73" t="s">
        <v>54</v>
      </c>
      <c r="C116" s="72">
        <v>1.7999999999999999E-2</v>
      </c>
      <c r="D116" s="74">
        <f>IF('Emissioni NH3'!$E$16=Calcolo!B116,Calcolo!C116,0)</f>
        <v>0</v>
      </c>
      <c r="E116" s="76"/>
      <c r="F116" s="56"/>
      <c r="G116" s="67" t="s">
        <v>2</v>
      </c>
      <c r="H116" s="68" t="s">
        <v>42</v>
      </c>
      <c r="I116" s="96">
        <v>4.2060000000000004</v>
      </c>
      <c r="J116" s="69">
        <f>IF('Emissioni NH3'!$C$17=Calcolo!H116,Calcolo!I116,0)</f>
        <v>0</v>
      </c>
      <c r="K116" s="67"/>
    </row>
    <row r="117" spans="1:11" x14ac:dyDescent="0.25">
      <c r="A117" s="72" t="s">
        <v>12</v>
      </c>
      <c r="B117" s="73" t="s">
        <v>36</v>
      </c>
      <c r="C117" s="72" t="s">
        <v>37</v>
      </c>
      <c r="D117" s="74">
        <f>IF('Emissioni NH3'!$E$16=Calcolo!B117,Calcolo!C117,0)</f>
        <v>0</v>
      </c>
      <c r="E117" s="76"/>
      <c r="F117" s="56"/>
      <c r="G117" s="81" t="s">
        <v>7</v>
      </c>
      <c r="H117" s="82" t="s">
        <v>58</v>
      </c>
      <c r="I117" s="98">
        <f>B16</f>
        <v>15.4579</v>
      </c>
      <c r="J117" s="83">
        <f>IF('Emissioni NH3'!$C$18=Calcolo!H117,Calcolo!I117,0)</f>
        <v>15.4579</v>
      </c>
      <c r="K117" s="99">
        <f>SUM(J117:J134)</f>
        <v>15.4579</v>
      </c>
    </row>
    <row r="118" spans="1:11" ht="30" x14ac:dyDescent="0.25">
      <c r="A118" s="72" t="s">
        <v>12</v>
      </c>
      <c r="B118" s="73" t="s">
        <v>38</v>
      </c>
      <c r="C118" s="72">
        <v>1.7999999999999999E-2</v>
      </c>
      <c r="D118" s="74">
        <f>IF('Emissioni NH3'!$E$16=Calcolo!B118,Calcolo!C118,0)</f>
        <v>0</v>
      </c>
      <c r="E118" s="76"/>
      <c r="F118" s="56"/>
      <c r="G118" s="81" t="s">
        <v>7</v>
      </c>
      <c r="H118" s="82" t="s">
        <v>109</v>
      </c>
      <c r="I118" s="98">
        <v>11.593</v>
      </c>
      <c r="J118" s="83">
        <f>IF('Emissioni NH3'!$C$18=Calcolo!H118,Calcolo!I118,0)</f>
        <v>0</v>
      </c>
      <c r="K118" s="81"/>
    </row>
    <row r="119" spans="1:11" ht="30" x14ac:dyDescent="0.25">
      <c r="A119" s="72" t="s">
        <v>12</v>
      </c>
      <c r="B119" s="73" t="s">
        <v>39</v>
      </c>
      <c r="C119" s="72">
        <v>1.7999999999999999E-2</v>
      </c>
      <c r="D119" s="74">
        <f>IF('Emissioni NH3'!$E$16=Calcolo!B119,Calcolo!C119,0)</f>
        <v>0</v>
      </c>
      <c r="E119" s="76"/>
      <c r="F119" s="56"/>
      <c r="G119" s="81" t="s">
        <v>7</v>
      </c>
      <c r="H119" s="82" t="s">
        <v>110</v>
      </c>
      <c r="I119" s="98">
        <v>8.3469999999999995</v>
      </c>
      <c r="J119" s="83">
        <f>IF('Emissioni NH3'!$C$18=Calcolo!H119,Calcolo!I119,0)</f>
        <v>0</v>
      </c>
      <c r="K119" s="81"/>
    </row>
    <row r="120" spans="1:11" ht="30" x14ac:dyDescent="0.25">
      <c r="A120" s="72" t="s">
        <v>12</v>
      </c>
      <c r="B120" s="73" t="s">
        <v>40</v>
      </c>
      <c r="C120" s="72">
        <v>2.8000000000000001E-2</v>
      </c>
      <c r="D120" s="74">
        <f>IF('Emissioni NH3'!$E$16=Calcolo!B120,Calcolo!C120,0)</f>
        <v>0</v>
      </c>
      <c r="E120" s="76"/>
      <c r="F120" s="56"/>
      <c r="G120" s="81" t="s">
        <v>7</v>
      </c>
      <c r="H120" s="82" t="s">
        <v>78</v>
      </c>
      <c r="I120" s="98">
        <v>12.366</v>
      </c>
      <c r="J120" s="83">
        <f>IF('Emissioni NH3'!$C$18=Calcolo!H120,Calcolo!I120,0)</f>
        <v>0</v>
      </c>
      <c r="K120" s="81"/>
    </row>
    <row r="121" spans="1:11" ht="45" x14ac:dyDescent="0.25">
      <c r="A121" s="72" t="s">
        <v>12</v>
      </c>
      <c r="B121" s="73" t="s">
        <v>41</v>
      </c>
      <c r="C121" s="72">
        <v>4.1000000000000002E-2</v>
      </c>
      <c r="D121" s="74">
        <f>IF('Emissioni NH3'!$E$16=Calcolo!B121,Calcolo!C121,0)</f>
        <v>0</v>
      </c>
      <c r="E121" s="76"/>
      <c r="F121" s="56"/>
      <c r="G121" s="81" t="s">
        <v>7</v>
      </c>
      <c r="H121" s="82" t="s">
        <v>81</v>
      </c>
      <c r="I121" s="98">
        <v>4.6369999999999996</v>
      </c>
      <c r="J121" s="83">
        <f>IF('Emissioni NH3'!$C$18=Calcolo!H121,Calcolo!I121,0)</f>
        <v>0</v>
      </c>
      <c r="K121" s="81"/>
    </row>
    <row r="122" spans="1:11" ht="45" x14ac:dyDescent="0.25">
      <c r="A122" s="72" t="s">
        <v>12</v>
      </c>
      <c r="B122" s="73" t="s">
        <v>42</v>
      </c>
      <c r="C122" s="72">
        <v>3.6999999999999998E-2</v>
      </c>
      <c r="D122" s="74">
        <f>IF('Emissioni NH3'!$E$16=Calcolo!B122,Calcolo!C122,0)</f>
        <v>0</v>
      </c>
      <c r="E122" s="76"/>
      <c r="F122" s="56"/>
      <c r="G122" s="81" t="s">
        <v>7</v>
      </c>
      <c r="H122" s="82" t="s">
        <v>82</v>
      </c>
      <c r="I122" s="98">
        <v>1.546</v>
      </c>
      <c r="J122" s="83">
        <f>IF('Emissioni NH3'!$C$18=Calcolo!H122,Calcolo!I122,0)</f>
        <v>0</v>
      </c>
      <c r="K122" s="81"/>
    </row>
    <row r="123" spans="1:11" x14ac:dyDescent="0.25">
      <c r="A123" s="67" t="s">
        <v>2</v>
      </c>
      <c r="B123" s="68" t="s">
        <v>58</v>
      </c>
      <c r="C123" s="67">
        <f>C15</f>
        <v>4.7057000000000002</v>
      </c>
      <c r="D123" s="69">
        <f>IF('Emissioni NH3'!$E$17=Calcolo!B123,Calcolo!C123,0)</f>
        <v>4.7057000000000002</v>
      </c>
      <c r="E123" s="70">
        <f>SUM(D123:D134)</f>
        <v>4.7057000000000002</v>
      </c>
      <c r="F123" s="56"/>
      <c r="G123" s="81" t="s">
        <v>7</v>
      </c>
      <c r="H123" s="82" t="s">
        <v>111</v>
      </c>
      <c r="I123" s="98">
        <v>13.911</v>
      </c>
      <c r="J123" s="83">
        <f>IF('Emissioni NH3'!$C$18=Calcolo!H123,Calcolo!I123,0)</f>
        <v>0</v>
      </c>
      <c r="K123" s="81"/>
    </row>
    <row r="124" spans="1:11" x14ac:dyDescent="0.25">
      <c r="A124" s="67" t="s">
        <v>2</v>
      </c>
      <c r="B124" s="68" t="s">
        <v>33</v>
      </c>
      <c r="C124" s="67">
        <v>0.94099999999999995</v>
      </c>
      <c r="D124" s="69">
        <f>IF('Emissioni NH3'!$E$17=Calcolo!B124,Calcolo!C124,0)</f>
        <v>0</v>
      </c>
      <c r="E124" s="71"/>
      <c r="F124" s="56"/>
      <c r="G124" s="81" t="s">
        <v>7</v>
      </c>
      <c r="H124" s="82" t="s">
        <v>112</v>
      </c>
      <c r="I124" s="98">
        <v>10.82</v>
      </c>
      <c r="J124" s="83">
        <f>IF('Emissioni NH3'!$C$18=Calcolo!H124,Calcolo!I124,0)</f>
        <v>0</v>
      </c>
      <c r="K124" s="81"/>
    </row>
    <row r="125" spans="1:11" x14ac:dyDescent="0.25">
      <c r="A125" s="67" t="s">
        <v>2</v>
      </c>
      <c r="B125" s="68" t="s">
        <v>34</v>
      </c>
      <c r="C125" s="67">
        <v>2.823</v>
      </c>
      <c r="D125" s="69">
        <f>IF('Emissioni NH3'!$E$17=Calcolo!B125,Calcolo!C125,0)</f>
        <v>0</v>
      </c>
      <c r="E125" s="71"/>
      <c r="F125" s="56"/>
      <c r="G125" s="81" t="s">
        <v>7</v>
      </c>
      <c r="H125" s="82" t="s">
        <v>113</v>
      </c>
      <c r="I125" s="98">
        <v>7.7290000000000001</v>
      </c>
      <c r="J125" s="83">
        <f>IF('Emissioni NH3'!$C$18=Calcolo!H125,Calcolo!I125,0)</f>
        <v>0</v>
      </c>
      <c r="K125" s="81"/>
    </row>
    <row r="126" spans="1:11" ht="30" x14ac:dyDescent="0.25">
      <c r="A126" s="67" t="s">
        <v>2</v>
      </c>
      <c r="B126" s="68" t="s">
        <v>35</v>
      </c>
      <c r="C126" s="67">
        <v>1.8819999999999999</v>
      </c>
      <c r="D126" s="69">
        <f>IF('Emissioni NH3'!$E$17=Calcolo!B126,Calcolo!C126,0)</f>
        <v>0</v>
      </c>
      <c r="E126" s="71"/>
      <c r="F126" s="56"/>
      <c r="G126" s="81" t="s">
        <v>7</v>
      </c>
      <c r="H126" s="82" t="s">
        <v>41</v>
      </c>
      <c r="I126" s="98">
        <v>13.911</v>
      </c>
      <c r="J126" s="83">
        <f>IF('Emissioni NH3'!$C$18=Calcolo!H126,Calcolo!I126,0)</f>
        <v>0</v>
      </c>
      <c r="K126" s="81"/>
    </row>
    <row r="127" spans="1:11" ht="60" x14ac:dyDescent="0.25">
      <c r="A127" s="67" t="s">
        <v>2</v>
      </c>
      <c r="B127" s="68" t="s">
        <v>55</v>
      </c>
      <c r="C127" s="67">
        <v>3.294</v>
      </c>
      <c r="D127" s="69">
        <f>IF('Emissioni NH3'!$E$17=Calcolo!B127,Calcolo!C127,0)</f>
        <v>0</v>
      </c>
      <c r="E127" s="71"/>
      <c r="F127" s="56"/>
      <c r="G127" s="81" t="s">
        <v>7</v>
      </c>
      <c r="H127" s="82" t="s">
        <v>42</v>
      </c>
      <c r="I127" s="98">
        <v>12.366</v>
      </c>
      <c r="J127" s="83">
        <f>IF('Emissioni NH3'!$C$18=Calcolo!H127,Calcolo!I127,0)</f>
        <v>0</v>
      </c>
      <c r="K127" s="81"/>
    </row>
    <row r="128" spans="1:11" ht="60" x14ac:dyDescent="0.25">
      <c r="A128" s="67" t="s">
        <v>2</v>
      </c>
      <c r="B128" s="68" t="s">
        <v>54</v>
      </c>
      <c r="C128" s="67">
        <v>1.8819999999999999</v>
      </c>
      <c r="D128" s="69">
        <f>IF('Emissioni NH3'!$E$17=Calcolo!B128,Calcolo!C128,0)</f>
        <v>0</v>
      </c>
      <c r="E128" s="71"/>
      <c r="F128" s="56"/>
      <c r="G128" s="81" t="s">
        <v>7</v>
      </c>
      <c r="H128" s="82" t="s">
        <v>53</v>
      </c>
      <c r="I128" s="98">
        <v>15.457000000000001</v>
      </c>
      <c r="J128" s="83">
        <f>IF('Emissioni NH3'!$C$18=Calcolo!H128,Calcolo!I128,0)</f>
        <v>0</v>
      </c>
      <c r="K128" s="81"/>
    </row>
    <row r="129" spans="1:11" x14ac:dyDescent="0.25">
      <c r="A129" s="67" t="s">
        <v>2</v>
      </c>
      <c r="B129" s="68" t="s">
        <v>36</v>
      </c>
      <c r="C129" s="67" t="s">
        <v>37</v>
      </c>
      <c r="D129" s="69">
        <f>IF('Emissioni NH3'!$E$17=Calcolo!B129,Calcolo!C129,0)</f>
        <v>0</v>
      </c>
      <c r="E129" s="71"/>
      <c r="F129" s="56"/>
      <c r="G129" s="81" t="s">
        <v>7</v>
      </c>
      <c r="H129" s="82" t="s">
        <v>50</v>
      </c>
      <c r="I129" s="98">
        <v>13.138</v>
      </c>
      <c r="J129" s="83">
        <f>IF('Emissioni NH3'!$C$18=Calcolo!H129,Calcolo!I129,0)</f>
        <v>0</v>
      </c>
      <c r="K129" s="81"/>
    </row>
    <row r="130" spans="1:11" x14ac:dyDescent="0.25">
      <c r="A130" s="67" t="s">
        <v>2</v>
      </c>
      <c r="B130" s="68" t="s">
        <v>38</v>
      </c>
      <c r="C130" s="67">
        <v>1.8819999999999999</v>
      </c>
      <c r="D130" s="69">
        <f>IF('Emissioni NH3'!$E$17=Calcolo!B130,Calcolo!C130,0)</f>
        <v>0</v>
      </c>
      <c r="E130" s="71"/>
      <c r="F130" s="56"/>
      <c r="G130" s="81" t="s">
        <v>7</v>
      </c>
      <c r="H130" s="82" t="s">
        <v>51</v>
      </c>
      <c r="I130" s="98">
        <v>13.138</v>
      </c>
      <c r="J130" s="83">
        <f>IF('Emissioni NH3'!$C$18=Calcolo!H130,Calcolo!I130,0)</f>
        <v>0</v>
      </c>
      <c r="K130" s="81"/>
    </row>
    <row r="131" spans="1:11" ht="30" x14ac:dyDescent="0.25">
      <c r="A131" s="67" t="s">
        <v>2</v>
      </c>
      <c r="B131" s="68" t="s">
        <v>39</v>
      </c>
      <c r="C131" s="67">
        <v>1.8819999999999999</v>
      </c>
      <c r="D131" s="69">
        <f>IF('Emissioni NH3'!$E$17=Calcolo!B131,Calcolo!C131,0)</f>
        <v>0</v>
      </c>
      <c r="E131" s="71"/>
      <c r="F131" s="56"/>
      <c r="G131" s="81" t="s">
        <v>7</v>
      </c>
      <c r="H131" s="82" t="s">
        <v>52</v>
      </c>
      <c r="I131" s="98">
        <v>13.138</v>
      </c>
      <c r="J131" s="83">
        <f>IF('Emissioni NH3'!$C$18=Calcolo!H131,Calcolo!I131,0)</f>
        <v>0</v>
      </c>
      <c r="K131" s="81"/>
    </row>
    <row r="132" spans="1:11" ht="30" x14ac:dyDescent="0.25">
      <c r="A132" s="67" t="s">
        <v>2</v>
      </c>
      <c r="B132" s="68" t="s">
        <v>40</v>
      </c>
      <c r="C132" s="67">
        <v>2.823</v>
      </c>
      <c r="D132" s="69">
        <f>IF('Emissioni NH3'!$E$17=Calcolo!B132,Calcolo!C132,0)</f>
        <v>0</v>
      </c>
      <c r="E132" s="71"/>
      <c r="F132" s="56"/>
      <c r="G132" s="81" t="s">
        <v>7</v>
      </c>
      <c r="H132" s="82" t="s">
        <v>46</v>
      </c>
      <c r="I132" s="98">
        <v>9.8919999999999995</v>
      </c>
      <c r="J132" s="83">
        <f>IF('Emissioni NH3'!$C$18=Calcolo!H132,Calcolo!I132,0)</f>
        <v>0</v>
      </c>
      <c r="K132" s="81"/>
    </row>
    <row r="133" spans="1:11" ht="30" x14ac:dyDescent="0.25">
      <c r="A133" s="67" t="s">
        <v>2</v>
      </c>
      <c r="B133" s="68" t="s">
        <v>41</v>
      </c>
      <c r="C133" s="67">
        <v>4.2350000000000003</v>
      </c>
      <c r="D133" s="69">
        <f>IF('Emissioni NH3'!$E$17=Calcolo!B133,Calcolo!C133,0)</f>
        <v>0</v>
      </c>
      <c r="E133" s="71"/>
      <c r="F133" s="56"/>
      <c r="G133" s="81" t="s">
        <v>7</v>
      </c>
      <c r="H133" s="82" t="s">
        <v>49</v>
      </c>
      <c r="I133" s="98">
        <v>9.8919999999999995</v>
      </c>
      <c r="J133" s="83">
        <f>IF('Emissioni NH3'!$C$18=Calcolo!H133,Calcolo!I133,0)</f>
        <v>0</v>
      </c>
      <c r="K133" s="81"/>
    </row>
    <row r="134" spans="1:11" ht="30" x14ac:dyDescent="0.25">
      <c r="A134" s="67" t="s">
        <v>2</v>
      </c>
      <c r="B134" s="68" t="s">
        <v>42</v>
      </c>
      <c r="C134" s="67">
        <v>3.7639999999999998</v>
      </c>
      <c r="D134" s="69">
        <f>IF('Emissioni NH3'!$E$17=Calcolo!B134,Calcolo!C134,0)</f>
        <v>0</v>
      </c>
      <c r="E134" s="71"/>
      <c r="F134" s="56"/>
      <c r="G134" s="81" t="s">
        <v>7</v>
      </c>
      <c r="H134" s="82" t="s">
        <v>45</v>
      </c>
      <c r="I134" s="98">
        <v>11.593</v>
      </c>
      <c r="J134" s="83">
        <f>IF('Emissioni NH3'!$C$18=Calcolo!H134,Calcolo!I134,0)</f>
        <v>0</v>
      </c>
      <c r="K134" s="81"/>
    </row>
    <row r="135" spans="1:11" x14ac:dyDescent="0.25">
      <c r="A135" s="81" t="s">
        <v>7</v>
      </c>
      <c r="B135" s="82" t="s">
        <v>58</v>
      </c>
      <c r="C135" s="81">
        <f>C16</f>
        <v>21.4956</v>
      </c>
      <c r="D135" s="83">
        <f>IF('Emissioni NH3'!$E$18=Calcolo!B135,Calcolo!C135,0)</f>
        <v>0</v>
      </c>
      <c r="E135" s="85">
        <f>SUM(D135:D153)</f>
        <v>0</v>
      </c>
      <c r="F135" s="56"/>
    </row>
    <row r="136" spans="1:11" x14ac:dyDescent="0.25">
      <c r="A136" s="81" t="s">
        <v>7</v>
      </c>
      <c r="B136" s="82" t="s">
        <v>33</v>
      </c>
      <c r="C136" s="81">
        <v>4.2990000000000004</v>
      </c>
      <c r="D136" s="83">
        <f>IF('Emissioni NH3'!$E$18=Calcolo!B136,Calcolo!C136,0)</f>
        <v>0</v>
      </c>
      <c r="E136" s="84"/>
      <c r="F136" s="56"/>
    </row>
    <row r="137" spans="1:11" x14ac:dyDescent="0.25">
      <c r="A137" s="81" t="s">
        <v>7</v>
      </c>
      <c r="B137" s="82" t="s">
        <v>34</v>
      </c>
      <c r="C137" s="81">
        <v>12.897</v>
      </c>
      <c r="D137" s="83">
        <f>IF('Emissioni NH3'!$E$18=Calcolo!B137,Calcolo!C137,0)</f>
        <v>0</v>
      </c>
      <c r="E137" s="84"/>
      <c r="F137" s="56"/>
    </row>
    <row r="138" spans="1:11" x14ac:dyDescent="0.25">
      <c r="A138" s="81" t="s">
        <v>7</v>
      </c>
      <c r="B138" s="82" t="s">
        <v>35</v>
      </c>
      <c r="C138" s="81">
        <v>8.5980000000000008</v>
      </c>
      <c r="D138" s="83">
        <f>IF('Emissioni NH3'!$E$18=Calcolo!B138,Calcolo!C138,0)</f>
        <v>0</v>
      </c>
      <c r="E138" s="84"/>
      <c r="F138" s="56"/>
    </row>
    <row r="139" spans="1:11" ht="60" x14ac:dyDescent="0.25">
      <c r="A139" s="81" t="s">
        <v>7</v>
      </c>
      <c r="B139" s="82" t="s">
        <v>55</v>
      </c>
      <c r="C139" s="81">
        <v>15.047000000000001</v>
      </c>
      <c r="D139" s="83">
        <f>IF('Emissioni NH3'!$E$18=Calcolo!B139,Calcolo!C139,0)</f>
        <v>0</v>
      </c>
      <c r="E139" s="84"/>
      <c r="F139" s="56"/>
    </row>
    <row r="140" spans="1:11" ht="60" x14ac:dyDescent="0.25">
      <c r="A140" s="81" t="s">
        <v>7</v>
      </c>
      <c r="B140" s="82" t="s">
        <v>54</v>
      </c>
      <c r="C140" s="81">
        <v>8.5980000000000008</v>
      </c>
      <c r="D140" s="83">
        <f>IF('Emissioni NH3'!$E$18=Calcolo!B140,Calcolo!C140,0)</f>
        <v>0</v>
      </c>
      <c r="E140" s="84"/>
      <c r="F140" s="56"/>
    </row>
    <row r="141" spans="1:11" x14ac:dyDescent="0.25">
      <c r="A141" s="81" t="s">
        <v>7</v>
      </c>
      <c r="B141" s="82" t="s">
        <v>36</v>
      </c>
      <c r="C141" s="81">
        <v>0</v>
      </c>
      <c r="D141" s="83">
        <f>IF('Emissioni NH3'!$E$18=Calcolo!B141,Calcolo!C141,0)</f>
        <v>0</v>
      </c>
      <c r="E141" s="84"/>
      <c r="F141" s="56"/>
    </row>
    <row r="142" spans="1:11" x14ac:dyDescent="0.25">
      <c r="A142" s="81" t="s">
        <v>7</v>
      </c>
      <c r="B142" s="82" t="s">
        <v>38</v>
      </c>
      <c r="C142" s="81">
        <v>8.5980000000000008</v>
      </c>
      <c r="D142" s="83">
        <f>IF('Emissioni NH3'!$E$18=Calcolo!B142,Calcolo!C142,0)</f>
        <v>0</v>
      </c>
      <c r="E142" s="84"/>
      <c r="F142" s="56"/>
    </row>
    <row r="143" spans="1:11" ht="30" x14ac:dyDescent="0.25">
      <c r="A143" s="81" t="s">
        <v>7</v>
      </c>
      <c r="B143" s="82" t="s">
        <v>39</v>
      </c>
      <c r="C143" s="81">
        <v>8.5980000000000008</v>
      </c>
      <c r="D143" s="83">
        <f>IF('Emissioni NH3'!$E$18=Calcolo!B143,Calcolo!C143,0)</f>
        <v>0</v>
      </c>
      <c r="E143" s="84"/>
      <c r="F143" s="56"/>
    </row>
    <row r="144" spans="1:11" ht="30" x14ac:dyDescent="0.25">
      <c r="A144" s="81" t="s">
        <v>7</v>
      </c>
      <c r="B144" s="82" t="s">
        <v>40</v>
      </c>
      <c r="C144" s="81">
        <v>12.897</v>
      </c>
      <c r="D144" s="83">
        <f>IF('Emissioni NH3'!$E$18=Calcolo!B144,Calcolo!C144,0)</f>
        <v>0</v>
      </c>
      <c r="E144" s="84"/>
      <c r="F144" s="56"/>
    </row>
    <row r="145" spans="1:6" ht="30" x14ac:dyDescent="0.25">
      <c r="A145" s="81" t="s">
        <v>7</v>
      </c>
      <c r="B145" s="82" t="s">
        <v>41</v>
      </c>
      <c r="C145" s="81">
        <v>19.346</v>
      </c>
      <c r="D145" s="83">
        <f>IF('Emissioni NH3'!$E$18=Calcolo!B145,Calcolo!C145,0)</f>
        <v>0</v>
      </c>
      <c r="E145" s="84"/>
      <c r="F145" s="56"/>
    </row>
    <row r="146" spans="1:6" ht="30" x14ac:dyDescent="0.25">
      <c r="A146" s="81" t="s">
        <v>7</v>
      </c>
      <c r="B146" s="82" t="s">
        <v>42</v>
      </c>
      <c r="C146" s="81">
        <v>17.196000000000002</v>
      </c>
      <c r="D146" s="83">
        <f>IF('Emissioni NH3'!$E$18=Calcolo!B146,Calcolo!C146,0)</f>
        <v>0</v>
      </c>
      <c r="E146" s="84"/>
      <c r="F146" s="56"/>
    </row>
    <row r="147" spans="1:6" x14ac:dyDescent="0.25">
      <c r="A147" s="81" t="s">
        <v>7</v>
      </c>
      <c r="B147" s="82" t="s">
        <v>53</v>
      </c>
      <c r="C147" s="81">
        <v>6.0190000000000001</v>
      </c>
      <c r="D147" s="83">
        <f>IF('Emissioni NH3'!$E$18=Calcolo!B147,Calcolo!C147,0)</f>
        <v>0</v>
      </c>
      <c r="E147" s="84"/>
      <c r="F147" s="56"/>
    </row>
    <row r="148" spans="1:6" x14ac:dyDescent="0.25">
      <c r="A148" s="81" t="s">
        <v>7</v>
      </c>
      <c r="B148" s="82" t="s">
        <v>50</v>
      </c>
      <c r="C148" s="81">
        <v>5.1589999999999998</v>
      </c>
      <c r="D148" s="83">
        <f>IF('Emissioni NH3'!$E$18=Calcolo!B148,Calcolo!C148,0)</f>
        <v>0</v>
      </c>
      <c r="E148" s="84"/>
      <c r="F148" s="56"/>
    </row>
    <row r="149" spans="1:6" x14ac:dyDescent="0.25">
      <c r="A149" s="81" t="s">
        <v>7</v>
      </c>
      <c r="B149" s="82" t="s">
        <v>51</v>
      </c>
      <c r="C149" s="81">
        <v>5.1589999999999998</v>
      </c>
      <c r="D149" s="83">
        <f>IF('Emissioni NH3'!$E$18=Calcolo!B149,Calcolo!C149,0)</f>
        <v>0</v>
      </c>
      <c r="E149" s="84"/>
      <c r="F149" s="56"/>
    </row>
    <row r="150" spans="1:6" x14ac:dyDescent="0.25">
      <c r="A150" s="81" t="s">
        <v>7</v>
      </c>
      <c r="B150" s="82" t="s">
        <v>52</v>
      </c>
      <c r="C150" s="81">
        <v>18.271000000000001</v>
      </c>
      <c r="D150" s="83">
        <f>IF('Emissioni NH3'!$E$18=Calcolo!B150,Calcolo!C150,0)</f>
        <v>0</v>
      </c>
      <c r="E150" s="84"/>
      <c r="F150" s="56"/>
    </row>
    <row r="151" spans="1:6" x14ac:dyDescent="0.25">
      <c r="A151" s="81" t="s">
        <v>7</v>
      </c>
      <c r="B151" s="82" t="s">
        <v>46</v>
      </c>
      <c r="C151" s="81">
        <v>3.8690000000000002</v>
      </c>
      <c r="D151" s="83">
        <f>IF('Emissioni NH3'!$E$18=Calcolo!B151,Calcolo!C151,0)</f>
        <v>0</v>
      </c>
      <c r="E151" s="84"/>
      <c r="F151" s="56"/>
    </row>
    <row r="152" spans="1:6" x14ac:dyDescent="0.25">
      <c r="A152" s="81" t="s">
        <v>7</v>
      </c>
      <c r="B152" s="82" t="s">
        <v>49</v>
      </c>
      <c r="C152" s="81">
        <v>3.8690000000000002</v>
      </c>
      <c r="D152" s="83">
        <f>IF('Emissioni NH3'!$E$18=Calcolo!B152,Calcolo!C152,0)</f>
        <v>0</v>
      </c>
      <c r="E152" s="84"/>
      <c r="F152" s="56"/>
    </row>
    <row r="153" spans="1:6" x14ac:dyDescent="0.25">
      <c r="A153" s="81" t="s">
        <v>7</v>
      </c>
      <c r="B153" s="82" t="s">
        <v>45</v>
      </c>
      <c r="C153" s="81">
        <v>4.5140000000000002</v>
      </c>
      <c r="D153" s="83">
        <f>IF('Emissioni NH3'!$E$18=Calcolo!B153,Calcolo!C153,0)</f>
        <v>0</v>
      </c>
      <c r="E153" s="84"/>
      <c r="F153" s="56"/>
    </row>
    <row r="155" spans="1:6" ht="23.25" x14ac:dyDescent="0.35">
      <c r="A155" s="16" t="s">
        <v>25</v>
      </c>
    </row>
    <row r="156" spans="1:6" ht="30" x14ac:dyDescent="0.25">
      <c r="A156" s="29" t="s">
        <v>30</v>
      </c>
      <c r="B156" s="29" t="s">
        <v>31</v>
      </c>
      <c r="C156" s="29" t="s">
        <v>32</v>
      </c>
      <c r="D156" s="29" t="s">
        <v>56</v>
      </c>
      <c r="E156" s="29" t="s">
        <v>57</v>
      </c>
    </row>
    <row r="157" spans="1:6" x14ac:dyDescent="0.25">
      <c r="A157" s="13" t="s">
        <v>13</v>
      </c>
      <c r="B157" s="14" t="s">
        <v>58</v>
      </c>
      <c r="C157" s="88">
        <f>D3</f>
        <v>6.7199999999999996E-2</v>
      </c>
      <c r="D157" s="15">
        <f>IF('Emissioni NH3'!$G$5=Calcolo!B157,Calcolo!C157,0)</f>
        <v>6.7199999999999996E-2</v>
      </c>
      <c r="E157" s="103">
        <f>SUM(D157:D183)</f>
        <v>6.7199999999999996E-2</v>
      </c>
    </row>
    <row r="158" spans="1:6" ht="45" x14ac:dyDescent="0.25">
      <c r="A158" s="13" t="s">
        <v>13</v>
      </c>
      <c r="B158" s="14" t="s">
        <v>114</v>
      </c>
      <c r="C158" s="88">
        <v>4.3999999999999997E-2</v>
      </c>
      <c r="D158" s="15">
        <f>IF('Emissioni NH3'!$G$5=Calcolo!B158,Calcolo!C158,0)</f>
        <v>0</v>
      </c>
      <c r="E158" s="13"/>
    </row>
    <row r="159" spans="1:6" ht="45" x14ac:dyDescent="0.25">
      <c r="A159" s="13" t="s">
        <v>13</v>
      </c>
      <c r="B159" s="14" t="s">
        <v>115</v>
      </c>
      <c r="C159" s="88">
        <v>4.3999999999999997E-2</v>
      </c>
      <c r="D159" s="15">
        <f>IF('Emissioni NH3'!$G$5=Calcolo!B159,Calcolo!C159,0)</f>
        <v>0</v>
      </c>
      <c r="E159" s="13"/>
    </row>
    <row r="160" spans="1:6" ht="45" x14ac:dyDescent="0.25">
      <c r="A160" s="13" t="s">
        <v>13</v>
      </c>
      <c r="B160" s="14" t="s">
        <v>116</v>
      </c>
      <c r="C160" s="88">
        <v>4.7E-2</v>
      </c>
      <c r="D160" s="15">
        <f>IF('Emissioni NH3'!$G$5=Calcolo!B160,Calcolo!C160,0)</f>
        <v>0</v>
      </c>
      <c r="E160" s="13"/>
    </row>
    <row r="161" spans="1:5" ht="45" x14ac:dyDescent="0.25">
      <c r="A161" s="13" t="s">
        <v>13</v>
      </c>
      <c r="B161" s="14" t="s">
        <v>117</v>
      </c>
      <c r="C161" s="88">
        <v>2.7E-2</v>
      </c>
      <c r="D161" s="15">
        <f>IF('Emissioni NH3'!$G$5=Calcolo!B161,Calcolo!C161,0)</f>
        <v>0</v>
      </c>
      <c r="E161" s="13"/>
    </row>
    <row r="162" spans="1:5" ht="30" x14ac:dyDescent="0.25">
      <c r="A162" s="13" t="s">
        <v>13</v>
      </c>
      <c r="B162" s="14" t="s">
        <v>118</v>
      </c>
      <c r="C162" s="88">
        <v>0.02</v>
      </c>
      <c r="D162" s="15">
        <f>IF('Emissioni NH3'!$G$5=Calcolo!B162,Calcolo!C162,0)</f>
        <v>0</v>
      </c>
      <c r="E162" s="13"/>
    </row>
    <row r="163" spans="1:5" ht="30" x14ac:dyDescent="0.25">
      <c r="A163" s="13" t="s">
        <v>13</v>
      </c>
      <c r="B163" s="14" t="s">
        <v>119</v>
      </c>
      <c r="C163" s="88">
        <v>1.2999999999999999E-2</v>
      </c>
      <c r="D163" s="15">
        <f>IF('Emissioni NH3'!$G$5=Calcolo!B163,Calcolo!C163,0)</f>
        <v>0</v>
      </c>
      <c r="E163" s="13"/>
    </row>
    <row r="164" spans="1:5" ht="30" x14ac:dyDescent="0.25">
      <c r="A164" s="13" t="s">
        <v>13</v>
      </c>
      <c r="B164" s="14" t="s">
        <v>120</v>
      </c>
      <c r="C164" s="88">
        <v>7.0000000000000001E-3</v>
      </c>
      <c r="D164" s="15">
        <f>IF('Emissioni NH3'!$G$5=Calcolo!B164,Calcolo!C164,0)</f>
        <v>0</v>
      </c>
      <c r="E164" s="13"/>
    </row>
    <row r="165" spans="1:5" ht="45" x14ac:dyDescent="0.25">
      <c r="A165" s="13" t="s">
        <v>13</v>
      </c>
      <c r="B165" s="14" t="s">
        <v>121</v>
      </c>
      <c r="C165" s="88">
        <v>4.7E-2</v>
      </c>
      <c r="D165" s="15">
        <f>IF('Emissioni NH3'!$G$5=Calcolo!B165,Calcolo!C165,0)</f>
        <v>0</v>
      </c>
      <c r="E165" s="13"/>
    </row>
    <row r="166" spans="1:5" ht="45" x14ac:dyDescent="0.25">
      <c r="A166" s="13" t="s">
        <v>13</v>
      </c>
      <c r="B166" s="14" t="s">
        <v>122</v>
      </c>
      <c r="C166" s="88">
        <v>3.4000000000000002E-2</v>
      </c>
      <c r="D166" s="15">
        <f>IF('Emissioni NH3'!$G$5=Calcolo!B166,Calcolo!C166,0)</f>
        <v>0</v>
      </c>
      <c r="E166" s="13"/>
    </row>
    <row r="167" spans="1:5" ht="45" x14ac:dyDescent="0.25">
      <c r="A167" s="13" t="s">
        <v>13</v>
      </c>
      <c r="B167" s="14" t="s">
        <v>123</v>
      </c>
      <c r="C167" s="88">
        <v>3.6999999999999998E-2</v>
      </c>
      <c r="D167" s="15">
        <f>IF('Emissioni NH3'!$G$5=Calcolo!B167,Calcolo!C167,0)</f>
        <v>0</v>
      </c>
      <c r="E167" s="13"/>
    </row>
    <row r="168" spans="1:5" ht="45" x14ac:dyDescent="0.25">
      <c r="A168" s="13" t="s">
        <v>13</v>
      </c>
      <c r="B168" s="14" t="s">
        <v>124</v>
      </c>
      <c r="C168" s="88">
        <v>2.3E-2</v>
      </c>
      <c r="D168" s="15">
        <f>IF('Emissioni NH3'!$G$5=Calcolo!B168,Calcolo!C168,0)</f>
        <v>0</v>
      </c>
      <c r="E168" s="13"/>
    </row>
    <row r="169" spans="1:5" ht="45" x14ac:dyDescent="0.25">
      <c r="A169" s="13" t="s">
        <v>13</v>
      </c>
      <c r="B169" s="14" t="s">
        <v>125</v>
      </c>
      <c r="C169" s="88">
        <v>2.7E-2</v>
      </c>
      <c r="D169" s="15">
        <f>IF('Emissioni NH3'!$G$5=Calcolo!B169,Calcolo!C169,0)</f>
        <v>0</v>
      </c>
      <c r="E169" s="13"/>
    </row>
    <row r="170" spans="1:5" ht="45" x14ac:dyDescent="0.25">
      <c r="A170" s="13" t="s">
        <v>13</v>
      </c>
      <c r="B170" s="14" t="s">
        <v>126</v>
      </c>
      <c r="C170" s="88">
        <v>7.0000000000000001E-3</v>
      </c>
      <c r="D170" s="15">
        <f>IF('Emissioni NH3'!$G$5=Calcolo!B170,Calcolo!C170,0)</f>
        <v>0</v>
      </c>
      <c r="E170" s="13"/>
    </row>
    <row r="171" spans="1:5" ht="75" x14ac:dyDescent="0.25">
      <c r="A171" s="13" t="s">
        <v>13</v>
      </c>
      <c r="B171" s="14" t="s">
        <v>127</v>
      </c>
      <c r="C171" s="88">
        <v>4.7E-2</v>
      </c>
      <c r="D171" s="15">
        <f>IF('Emissioni NH3'!$G$5=Calcolo!B171,Calcolo!C171,0)</f>
        <v>0</v>
      </c>
      <c r="E171" s="13"/>
    </row>
    <row r="172" spans="1:5" ht="30" x14ac:dyDescent="0.25">
      <c r="A172" s="13" t="s">
        <v>13</v>
      </c>
      <c r="B172" s="14" t="s">
        <v>41</v>
      </c>
      <c r="C172" s="88">
        <v>0.06</v>
      </c>
      <c r="D172" s="15">
        <f>IF('Emissioni NH3'!$G$5=Calcolo!B172,Calcolo!C172,0)</f>
        <v>0</v>
      </c>
      <c r="E172" s="13"/>
    </row>
    <row r="173" spans="1:5" ht="30" x14ac:dyDescent="0.25">
      <c r="A173" s="13" t="s">
        <v>13</v>
      </c>
      <c r="B173" s="14" t="s">
        <v>42</v>
      </c>
      <c r="C173" s="88">
        <v>5.3999999999999999E-2</v>
      </c>
      <c r="D173" s="15">
        <f>IF('Emissioni NH3'!$G$5=Calcolo!B173,Calcolo!C173,0)</f>
        <v>0</v>
      </c>
      <c r="E173" s="13"/>
    </row>
    <row r="174" spans="1:5" x14ac:dyDescent="0.25">
      <c r="A174" s="13" t="s">
        <v>13</v>
      </c>
      <c r="B174" s="14" t="s">
        <v>43</v>
      </c>
      <c r="C174" s="88">
        <v>6.8000000000000005E-2</v>
      </c>
      <c r="D174" s="15">
        <f>IF('Emissioni NH3'!$G$5=Calcolo!B174,Calcolo!C174,0)</f>
        <v>0</v>
      </c>
      <c r="E174" s="13"/>
    </row>
    <row r="175" spans="1:5" x14ac:dyDescent="0.25">
      <c r="A175" s="13" t="s">
        <v>13</v>
      </c>
      <c r="B175" s="14" t="s">
        <v>44</v>
      </c>
      <c r="C175" s="88">
        <v>3.9E-2</v>
      </c>
      <c r="D175" s="15">
        <f>IF('Emissioni NH3'!$G$5=Calcolo!B175,Calcolo!C175,0)</f>
        <v>0</v>
      </c>
      <c r="E175" s="13"/>
    </row>
    <row r="176" spans="1:5" x14ac:dyDescent="0.25">
      <c r="A176" s="13" t="s">
        <v>13</v>
      </c>
      <c r="B176" s="14" t="s">
        <v>45</v>
      </c>
      <c r="C176" s="88">
        <v>3.9E-2</v>
      </c>
      <c r="D176" s="15">
        <f>IF('Emissioni NH3'!$G$5=Calcolo!B176,Calcolo!C176,0)</f>
        <v>0</v>
      </c>
      <c r="E176" s="13"/>
    </row>
    <row r="177" spans="1:5" x14ac:dyDescent="0.25">
      <c r="A177" s="13" t="s">
        <v>13</v>
      </c>
      <c r="B177" s="14" t="s">
        <v>46</v>
      </c>
      <c r="C177" s="88">
        <v>0.06</v>
      </c>
      <c r="D177" s="15">
        <f>IF('Emissioni NH3'!$G$5=Calcolo!B177,Calcolo!C177,0)</f>
        <v>0</v>
      </c>
      <c r="E177" s="13"/>
    </row>
    <row r="178" spans="1:5" x14ac:dyDescent="0.25">
      <c r="A178" s="13" t="s">
        <v>13</v>
      </c>
      <c r="B178" s="14" t="s">
        <v>47</v>
      </c>
      <c r="C178" s="88">
        <v>6.2E-2</v>
      </c>
      <c r="D178" s="15">
        <f>IF('Emissioni NH3'!$G$5=Calcolo!B178,Calcolo!C178,0)</f>
        <v>0</v>
      </c>
      <c r="E178" s="13"/>
    </row>
    <row r="179" spans="1:5" ht="30" x14ac:dyDescent="0.25">
      <c r="A179" s="13" t="s">
        <v>13</v>
      </c>
      <c r="B179" s="14" t="s">
        <v>48</v>
      </c>
      <c r="C179" s="88">
        <v>3.5000000000000003E-2</v>
      </c>
      <c r="D179" s="15">
        <f>IF('Emissioni NH3'!$G$5=Calcolo!B179,Calcolo!C179,0)</f>
        <v>0</v>
      </c>
      <c r="E179" s="13"/>
    </row>
    <row r="180" spans="1:5" x14ac:dyDescent="0.25">
      <c r="A180" s="13" t="s">
        <v>13</v>
      </c>
      <c r="B180" s="14" t="s">
        <v>49</v>
      </c>
      <c r="C180" s="88">
        <v>3.5000000000000003E-2</v>
      </c>
      <c r="D180" s="15">
        <f>IF('Emissioni NH3'!$G$5=Calcolo!B180,Calcolo!C180,0)</f>
        <v>0</v>
      </c>
      <c r="E180" s="13"/>
    </row>
    <row r="181" spans="1:5" x14ac:dyDescent="0.25">
      <c r="A181" s="13" t="s">
        <v>13</v>
      </c>
      <c r="B181" s="14" t="s">
        <v>50</v>
      </c>
      <c r="C181" s="88">
        <v>6.2E-2</v>
      </c>
      <c r="D181" s="15">
        <f>IF('Emissioni NH3'!$G$5=Calcolo!B181,Calcolo!C181,0)</f>
        <v>0</v>
      </c>
      <c r="E181" s="13"/>
    </row>
    <row r="182" spans="1:5" x14ac:dyDescent="0.25">
      <c r="A182" s="13" t="s">
        <v>13</v>
      </c>
      <c r="B182" s="14" t="s">
        <v>51</v>
      </c>
      <c r="C182" s="88">
        <v>3.5000000000000003E-2</v>
      </c>
      <c r="D182" s="15">
        <f>IF('Emissioni NH3'!$G$5=Calcolo!B182,Calcolo!C182,0)</f>
        <v>0</v>
      </c>
      <c r="E182" s="13"/>
    </row>
    <row r="183" spans="1:5" x14ac:dyDescent="0.25">
      <c r="A183" s="13" t="s">
        <v>13</v>
      </c>
      <c r="B183" s="14" t="s">
        <v>52</v>
      </c>
      <c r="C183" s="88">
        <v>3.5000000000000003E-2</v>
      </c>
      <c r="D183" s="15">
        <f>IF('Emissioni NH3'!$G$5=Calcolo!B183,Calcolo!C183,0)</f>
        <v>0</v>
      </c>
      <c r="E183" s="13"/>
    </row>
    <row r="184" spans="1:5" x14ac:dyDescent="0.25">
      <c r="A184" s="40" t="s">
        <v>8</v>
      </c>
      <c r="B184" s="41" t="s">
        <v>58</v>
      </c>
      <c r="C184" s="90">
        <f>D4</f>
        <v>6.0890000000000004</v>
      </c>
      <c r="D184" s="42">
        <f>IF('Emissioni NH3'!$G$6=Calcolo!B184,Calcolo!C184,0)</f>
        <v>6.0890000000000004</v>
      </c>
      <c r="E184" s="43">
        <f>SUM(D184:D202)</f>
        <v>6.0890000000000004</v>
      </c>
    </row>
    <row r="185" spans="1:5" ht="45" x14ac:dyDescent="0.25">
      <c r="A185" s="40" t="s">
        <v>8</v>
      </c>
      <c r="B185" s="41" t="s">
        <v>114</v>
      </c>
      <c r="C185" s="90">
        <v>4.2619999999999996</v>
      </c>
      <c r="D185" s="42">
        <f>IF('Emissioni NH3'!$G$6=Calcolo!B185,Calcolo!C185,0)</f>
        <v>0</v>
      </c>
      <c r="E185" s="40"/>
    </row>
    <row r="186" spans="1:5" ht="45" x14ac:dyDescent="0.25">
      <c r="A186" s="40" t="s">
        <v>8</v>
      </c>
      <c r="B186" s="41" t="s">
        <v>115</v>
      </c>
      <c r="C186" s="90">
        <v>3.9569999999999999</v>
      </c>
      <c r="D186" s="42">
        <f>IF('Emissioni NH3'!$G$6=Calcolo!B186,Calcolo!C186,0)</f>
        <v>0</v>
      </c>
      <c r="E186" s="40"/>
    </row>
    <row r="187" spans="1:5" ht="45" x14ac:dyDescent="0.25">
      <c r="A187" s="40" t="s">
        <v>8</v>
      </c>
      <c r="B187" s="41" t="s">
        <v>116</v>
      </c>
      <c r="C187" s="90">
        <v>4.2619999999999996</v>
      </c>
      <c r="D187" s="42">
        <f>IF('Emissioni NH3'!$G$6=Calcolo!B187,Calcolo!C187,0)</f>
        <v>0</v>
      </c>
      <c r="E187" s="40"/>
    </row>
    <row r="188" spans="1:5" ht="45" x14ac:dyDescent="0.25">
      <c r="A188" s="40" t="s">
        <v>8</v>
      </c>
      <c r="B188" s="41" t="s">
        <v>117</v>
      </c>
      <c r="C188" s="90">
        <v>2.4350000000000001</v>
      </c>
      <c r="D188" s="42">
        <f>IF('Emissioni NH3'!$G$6=Calcolo!B188,Calcolo!C188,0)</f>
        <v>0</v>
      </c>
      <c r="E188" s="40"/>
    </row>
    <row r="189" spans="1:5" ht="30" x14ac:dyDescent="0.25">
      <c r="A189" s="40" t="s">
        <v>8</v>
      </c>
      <c r="B189" s="41" t="s">
        <v>118</v>
      </c>
      <c r="C189" s="90">
        <v>1.8260000000000001</v>
      </c>
      <c r="D189" s="42">
        <f>IF('Emissioni NH3'!$G$6=Calcolo!B189,Calcolo!C189,0)</f>
        <v>0</v>
      </c>
      <c r="E189" s="40"/>
    </row>
    <row r="190" spans="1:5" ht="30" x14ac:dyDescent="0.25">
      <c r="A190" s="40" t="s">
        <v>8</v>
      </c>
      <c r="B190" s="41" t="s">
        <v>119</v>
      </c>
      <c r="C190" s="90">
        <v>1.218</v>
      </c>
      <c r="D190" s="42">
        <f>IF('Emissioni NH3'!$G$6=Calcolo!B190,Calcolo!C190,0)</f>
        <v>0</v>
      </c>
      <c r="E190" s="40"/>
    </row>
    <row r="191" spans="1:5" ht="30" x14ac:dyDescent="0.25">
      <c r="A191" s="40" t="s">
        <v>8</v>
      </c>
      <c r="B191" s="41" t="s">
        <v>120</v>
      </c>
      <c r="C191" s="90">
        <v>0.60899999999999999</v>
      </c>
      <c r="D191" s="42">
        <f>IF('Emissioni NH3'!$G$6=Calcolo!B191,Calcolo!C191,0)</f>
        <v>0</v>
      </c>
      <c r="E191" s="40"/>
    </row>
    <row r="192" spans="1:5" ht="45" x14ac:dyDescent="0.25">
      <c r="A192" s="40" t="s">
        <v>8</v>
      </c>
      <c r="B192" s="41" t="s">
        <v>121</v>
      </c>
      <c r="C192" s="90">
        <v>4.2619999999999996</v>
      </c>
      <c r="D192" s="42">
        <f>IF('Emissioni NH3'!$G$6=Calcolo!B192,Calcolo!C192,0)</f>
        <v>0</v>
      </c>
      <c r="E192" s="40"/>
    </row>
    <row r="193" spans="1:5" ht="45" x14ac:dyDescent="0.25">
      <c r="A193" s="40" t="s">
        <v>8</v>
      </c>
      <c r="B193" s="41" t="s">
        <v>122</v>
      </c>
      <c r="C193" s="90">
        <v>3.044</v>
      </c>
      <c r="D193" s="42">
        <f>IF('Emissioni NH3'!$G$6=Calcolo!B193,Calcolo!C193,0)</f>
        <v>0</v>
      </c>
      <c r="E193" s="40"/>
    </row>
    <row r="194" spans="1:5" ht="45" x14ac:dyDescent="0.25">
      <c r="A194" s="40" t="s">
        <v>8</v>
      </c>
      <c r="B194" s="41" t="s">
        <v>123</v>
      </c>
      <c r="C194" s="90">
        <v>3.3479999999999999</v>
      </c>
      <c r="D194" s="42">
        <f>IF('Emissioni NH3'!$G$6=Calcolo!B194,Calcolo!C194,0)</f>
        <v>0</v>
      </c>
      <c r="E194" s="40"/>
    </row>
    <row r="195" spans="1:5" ht="45" x14ac:dyDescent="0.25">
      <c r="A195" s="40" t="s">
        <v>8</v>
      </c>
      <c r="B195" s="41" t="s">
        <v>124</v>
      </c>
      <c r="C195" s="90">
        <v>2.1309999999999998</v>
      </c>
      <c r="D195" s="42">
        <f>IF('Emissioni NH3'!$G$6=Calcolo!B195,Calcolo!C195,0)</f>
        <v>0</v>
      </c>
      <c r="E195" s="40"/>
    </row>
    <row r="196" spans="1:5" ht="45" x14ac:dyDescent="0.25">
      <c r="A196" s="40" t="s">
        <v>8</v>
      </c>
      <c r="B196" s="41" t="s">
        <v>125</v>
      </c>
      <c r="C196" s="90">
        <v>2.4350000000000001</v>
      </c>
      <c r="D196" s="42">
        <f>IF('Emissioni NH3'!$G$6=Calcolo!B196,Calcolo!C196,0)</f>
        <v>0</v>
      </c>
      <c r="E196" s="40"/>
    </row>
    <row r="197" spans="1:5" ht="45" x14ac:dyDescent="0.25">
      <c r="A197" s="40" t="s">
        <v>8</v>
      </c>
      <c r="B197" s="41" t="s">
        <v>126</v>
      </c>
      <c r="C197" s="90">
        <v>0.60899999999999999</v>
      </c>
      <c r="D197" s="42">
        <f>IF('Emissioni NH3'!$G$6=Calcolo!B197,Calcolo!C197,0)</f>
        <v>0</v>
      </c>
      <c r="E197" s="40"/>
    </row>
    <row r="198" spans="1:5" ht="75" x14ac:dyDescent="0.25">
      <c r="A198" s="40" t="s">
        <v>8</v>
      </c>
      <c r="B198" s="41" t="s">
        <v>127</v>
      </c>
      <c r="C198" s="90">
        <v>4.2619999999999996</v>
      </c>
      <c r="D198" s="42">
        <f>IF('Emissioni NH3'!$G$6=Calcolo!B198,Calcolo!C198,0)</f>
        <v>0</v>
      </c>
      <c r="E198" s="40"/>
    </row>
    <row r="199" spans="1:5" ht="30" x14ac:dyDescent="0.25">
      <c r="A199" s="40" t="s">
        <v>8</v>
      </c>
      <c r="B199" s="41" t="s">
        <v>41</v>
      </c>
      <c r="C199" s="90">
        <v>5.4790000000000001</v>
      </c>
      <c r="D199" s="42">
        <f>IF('Emissioni NH3'!$G$6=Calcolo!B199,Calcolo!C199,0)</f>
        <v>0</v>
      </c>
      <c r="E199" s="40"/>
    </row>
    <row r="200" spans="1:5" ht="30" x14ac:dyDescent="0.25">
      <c r="A200" s="40" t="s">
        <v>8</v>
      </c>
      <c r="B200" s="41" t="s">
        <v>42</v>
      </c>
      <c r="C200" s="90">
        <v>4.87</v>
      </c>
      <c r="D200" s="42">
        <f>IF('Emissioni NH3'!$G$6=Calcolo!B200,Calcolo!C200,0)</f>
        <v>0</v>
      </c>
      <c r="E200" s="40"/>
    </row>
    <row r="201" spans="1:5" x14ac:dyDescent="0.25">
      <c r="A201" s="40" t="s">
        <v>8</v>
      </c>
      <c r="B201" s="41" t="s">
        <v>53</v>
      </c>
      <c r="C201" s="90">
        <v>1.218</v>
      </c>
      <c r="D201" s="42">
        <f>IF('Emissioni NH3'!$G$6=Calcolo!B201,Calcolo!C201,0)</f>
        <v>0</v>
      </c>
      <c r="E201" s="40"/>
    </row>
    <row r="202" spans="1:5" x14ac:dyDescent="0.25">
      <c r="A202" s="40" t="s">
        <v>8</v>
      </c>
      <c r="B202" s="41" t="s">
        <v>45</v>
      </c>
      <c r="C202" s="90">
        <v>1.218</v>
      </c>
      <c r="D202" s="42">
        <f>IF('Emissioni NH3'!$G$6=Calcolo!B202,Calcolo!C202,0)</f>
        <v>0</v>
      </c>
      <c r="E202" s="40"/>
    </row>
    <row r="203" spans="1:5" x14ac:dyDescent="0.25">
      <c r="A203" s="44" t="s">
        <v>9</v>
      </c>
      <c r="B203" s="45" t="s">
        <v>58</v>
      </c>
      <c r="C203" s="86">
        <f>D6</f>
        <v>1.5193000000000001</v>
      </c>
      <c r="D203" s="46">
        <f>IF('Emissioni NH3'!$G$8=Calcolo!B203,Calcolo!C203,0)</f>
        <v>1.5193000000000001</v>
      </c>
      <c r="E203" s="47">
        <f>SUM(D203:D229)</f>
        <v>1.5193000000000001</v>
      </c>
    </row>
    <row r="204" spans="1:5" ht="45" x14ac:dyDescent="0.25">
      <c r="A204" s="44" t="s">
        <v>9</v>
      </c>
      <c r="B204" s="45" t="s">
        <v>114</v>
      </c>
      <c r="C204" s="86">
        <v>1.0629999999999999</v>
      </c>
      <c r="D204" s="46">
        <f>IF('Emissioni NH3'!$G$8=Calcolo!B204,Calcolo!C204,0)</f>
        <v>0</v>
      </c>
      <c r="E204" s="44"/>
    </row>
    <row r="205" spans="1:5" ht="45" x14ac:dyDescent="0.25">
      <c r="A205" s="44" t="s">
        <v>9</v>
      </c>
      <c r="B205" s="45" t="s">
        <v>115</v>
      </c>
      <c r="C205" s="86">
        <v>0.98699999999999999</v>
      </c>
      <c r="D205" s="46">
        <f>IF('Emissioni NH3'!$G$8=Calcolo!B205,Calcolo!C205,0)</f>
        <v>0</v>
      </c>
      <c r="E205" s="44"/>
    </row>
    <row r="206" spans="1:5" ht="45" x14ac:dyDescent="0.25">
      <c r="A206" s="44" t="s">
        <v>9</v>
      </c>
      <c r="B206" s="45" t="s">
        <v>116</v>
      </c>
      <c r="C206" s="86">
        <v>1.0629999999999999</v>
      </c>
      <c r="D206" s="46">
        <f>IF('Emissioni NH3'!$G$8=Calcolo!B206,Calcolo!C206,0)</f>
        <v>0</v>
      </c>
      <c r="E206" s="44"/>
    </row>
    <row r="207" spans="1:5" ht="45" x14ac:dyDescent="0.25">
      <c r="A207" s="44" t="s">
        <v>9</v>
      </c>
      <c r="B207" s="45" t="s">
        <v>117</v>
      </c>
      <c r="C207" s="86">
        <v>0.60799999999999998</v>
      </c>
      <c r="D207" s="46">
        <f>IF('Emissioni NH3'!$G$8=Calcolo!B207,Calcolo!C207,0)</f>
        <v>0</v>
      </c>
      <c r="E207" s="44"/>
    </row>
    <row r="208" spans="1:5" ht="30" x14ac:dyDescent="0.25">
      <c r="A208" s="44" t="s">
        <v>9</v>
      </c>
      <c r="B208" s="45" t="s">
        <v>118</v>
      </c>
      <c r="C208" s="86">
        <v>0.45600000000000002</v>
      </c>
      <c r="D208" s="46">
        <f>IF('Emissioni NH3'!$G$8=Calcolo!B208,Calcolo!C208,0)</f>
        <v>0</v>
      </c>
      <c r="E208" s="44"/>
    </row>
    <row r="209" spans="1:5" ht="30" x14ac:dyDescent="0.25">
      <c r="A209" s="44" t="s">
        <v>9</v>
      </c>
      <c r="B209" s="45" t="s">
        <v>119</v>
      </c>
      <c r="C209" s="86">
        <v>0.30399999999999999</v>
      </c>
      <c r="D209" s="46">
        <f>IF('Emissioni NH3'!$G$8=Calcolo!B209,Calcolo!C209,0)</f>
        <v>0</v>
      </c>
      <c r="E209" s="44"/>
    </row>
    <row r="210" spans="1:5" ht="30" x14ac:dyDescent="0.25">
      <c r="A210" s="44" t="s">
        <v>9</v>
      </c>
      <c r="B210" s="45" t="s">
        <v>120</v>
      </c>
      <c r="C210" s="86">
        <v>0.152</v>
      </c>
      <c r="D210" s="46">
        <f>IF('Emissioni NH3'!$G$8=Calcolo!B210,Calcolo!C210,0)</f>
        <v>0</v>
      </c>
      <c r="E210" s="44"/>
    </row>
    <row r="211" spans="1:5" ht="45" x14ac:dyDescent="0.25">
      <c r="A211" s="44" t="s">
        <v>9</v>
      </c>
      <c r="B211" s="45" t="s">
        <v>121</v>
      </c>
      <c r="C211" s="86">
        <v>1.0629999999999999</v>
      </c>
      <c r="D211" s="46">
        <f>IF('Emissioni NH3'!$G$8=Calcolo!B211,Calcolo!C211,0)</f>
        <v>0</v>
      </c>
      <c r="E211" s="44"/>
    </row>
    <row r="212" spans="1:5" ht="45" x14ac:dyDescent="0.25">
      <c r="A212" s="44" t="s">
        <v>9</v>
      </c>
      <c r="B212" s="45" t="s">
        <v>122</v>
      </c>
      <c r="C212" s="86">
        <v>0.76</v>
      </c>
      <c r="D212" s="46">
        <f>IF('Emissioni NH3'!$G$8=Calcolo!B212,Calcolo!C212,0)</f>
        <v>0</v>
      </c>
      <c r="E212" s="44"/>
    </row>
    <row r="213" spans="1:5" ht="45" x14ac:dyDescent="0.25">
      <c r="A213" s="44" t="s">
        <v>9</v>
      </c>
      <c r="B213" s="45" t="s">
        <v>123</v>
      </c>
      <c r="C213" s="86">
        <v>0.83499999999999996</v>
      </c>
      <c r="D213" s="46">
        <f>IF('Emissioni NH3'!$G$8=Calcolo!B213,Calcolo!C213,0)</f>
        <v>0</v>
      </c>
      <c r="E213" s="44"/>
    </row>
    <row r="214" spans="1:5" ht="45" x14ac:dyDescent="0.25">
      <c r="A214" s="44" t="s">
        <v>9</v>
      </c>
      <c r="B214" s="45" t="s">
        <v>124</v>
      </c>
      <c r="C214" s="86">
        <v>0.53200000000000003</v>
      </c>
      <c r="D214" s="46">
        <f>IF('Emissioni NH3'!$G$8=Calcolo!B214,Calcolo!C214,0)</f>
        <v>0</v>
      </c>
      <c r="E214" s="44"/>
    </row>
    <row r="215" spans="1:5" ht="45" x14ac:dyDescent="0.25">
      <c r="A215" s="44" t="s">
        <v>9</v>
      </c>
      <c r="B215" s="45" t="s">
        <v>125</v>
      </c>
      <c r="C215" s="86">
        <v>0.60799999999999998</v>
      </c>
      <c r="D215" s="46">
        <f>IF('Emissioni NH3'!$G$8=Calcolo!B215,Calcolo!C215,0)</f>
        <v>0</v>
      </c>
      <c r="E215" s="44"/>
    </row>
    <row r="216" spans="1:5" ht="45" x14ac:dyDescent="0.25">
      <c r="A216" s="44" t="s">
        <v>9</v>
      </c>
      <c r="B216" s="45" t="s">
        <v>126</v>
      </c>
      <c r="C216" s="86">
        <v>0.152</v>
      </c>
      <c r="D216" s="46">
        <f>IF('Emissioni NH3'!$G$8=Calcolo!B216,Calcolo!C216,0)</f>
        <v>0</v>
      </c>
      <c r="E216" s="44"/>
    </row>
    <row r="217" spans="1:5" ht="75" x14ac:dyDescent="0.25">
      <c r="A217" s="44" t="s">
        <v>9</v>
      </c>
      <c r="B217" s="45" t="s">
        <v>127</v>
      </c>
      <c r="C217" s="86">
        <v>1.0629999999999999</v>
      </c>
      <c r="D217" s="46">
        <f>IF('Emissioni NH3'!$G$8=Calcolo!B217,Calcolo!C217,0)</f>
        <v>0</v>
      </c>
      <c r="E217" s="44"/>
    </row>
    <row r="218" spans="1:5" ht="30" x14ac:dyDescent="0.25">
      <c r="A218" s="44" t="s">
        <v>9</v>
      </c>
      <c r="B218" s="45" t="s">
        <v>41</v>
      </c>
      <c r="C218" s="86">
        <v>1.367</v>
      </c>
      <c r="D218" s="46">
        <f>IF('Emissioni NH3'!$G$8=Calcolo!B218,Calcolo!C218,0)</f>
        <v>0</v>
      </c>
      <c r="E218" s="44"/>
    </row>
    <row r="219" spans="1:5" ht="30" x14ac:dyDescent="0.25">
      <c r="A219" s="44" t="s">
        <v>9</v>
      </c>
      <c r="B219" s="45" t="s">
        <v>42</v>
      </c>
      <c r="C219" s="86">
        <v>1.2150000000000001</v>
      </c>
      <c r="D219" s="46">
        <f>IF('Emissioni NH3'!$G$8=Calcolo!B219,Calcolo!C219,0)</f>
        <v>0</v>
      </c>
      <c r="E219" s="44"/>
    </row>
    <row r="220" spans="1:5" x14ac:dyDescent="0.25">
      <c r="A220" s="44" t="s">
        <v>9</v>
      </c>
      <c r="B220" s="45" t="s">
        <v>43</v>
      </c>
      <c r="C220" s="86">
        <v>1.641</v>
      </c>
      <c r="D220" s="46">
        <f>IF('Emissioni NH3'!$G$8=Calcolo!B220,Calcolo!C220,0)</f>
        <v>0</v>
      </c>
      <c r="E220" s="44"/>
    </row>
    <row r="221" spans="1:5" x14ac:dyDescent="0.25">
      <c r="A221" s="44" t="s">
        <v>9</v>
      </c>
      <c r="B221" s="45" t="s">
        <v>44</v>
      </c>
      <c r="C221" s="86">
        <v>0.30399999999999999</v>
      </c>
      <c r="D221" s="46">
        <f>IF('Emissioni NH3'!$G$8=Calcolo!B221,Calcolo!C221,0)</f>
        <v>0</v>
      </c>
      <c r="E221" s="44"/>
    </row>
    <row r="222" spans="1:5" x14ac:dyDescent="0.25">
      <c r="A222" s="44" t="s">
        <v>9</v>
      </c>
      <c r="B222" s="45" t="s">
        <v>45</v>
      </c>
      <c r="C222" s="86">
        <v>0.30399999999999999</v>
      </c>
      <c r="D222" s="46">
        <f>IF('Emissioni NH3'!$G$8=Calcolo!B222,Calcolo!C222,0)</f>
        <v>0</v>
      </c>
      <c r="E222" s="44"/>
    </row>
    <row r="223" spans="1:5" x14ac:dyDescent="0.25">
      <c r="A223" s="44" t="s">
        <v>9</v>
      </c>
      <c r="B223" s="45" t="s">
        <v>46</v>
      </c>
      <c r="C223" s="86">
        <v>1.2150000000000001</v>
      </c>
      <c r="D223" s="46">
        <f>IF('Emissioni NH3'!$G$8=Calcolo!B223,Calcolo!C223,0)</f>
        <v>0</v>
      </c>
      <c r="E223" s="44"/>
    </row>
    <row r="224" spans="1:5" x14ac:dyDescent="0.25">
      <c r="A224" s="44" t="s">
        <v>9</v>
      </c>
      <c r="B224" s="45" t="s">
        <v>47</v>
      </c>
      <c r="C224" s="86">
        <v>1.337</v>
      </c>
      <c r="D224" s="46">
        <f>IF('Emissioni NH3'!$G$8=Calcolo!B224,Calcolo!C224,0)</f>
        <v>0</v>
      </c>
      <c r="E224" s="44"/>
    </row>
    <row r="225" spans="1:5" ht="30" x14ac:dyDescent="0.25">
      <c r="A225" s="44" t="s">
        <v>9</v>
      </c>
      <c r="B225" s="45" t="s">
        <v>48</v>
      </c>
      <c r="C225" s="86">
        <v>0.24299999999999999</v>
      </c>
      <c r="D225" s="46">
        <f>IF('Emissioni NH3'!$G$8=Calcolo!B225,Calcolo!C225,0)</f>
        <v>0</v>
      </c>
      <c r="E225" s="44"/>
    </row>
    <row r="226" spans="1:5" x14ac:dyDescent="0.25">
      <c r="A226" s="44" t="s">
        <v>9</v>
      </c>
      <c r="B226" s="45" t="s">
        <v>49</v>
      </c>
      <c r="C226" s="86">
        <v>0.24299999999999999</v>
      </c>
      <c r="D226" s="46">
        <f>IF('Emissioni NH3'!$G$8=Calcolo!B226,Calcolo!C226,0)</f>
        <v>0</v>
      </c>
      <c r="E226" s="44"/>
    </row>
    <row r="227" spans="1:5" x14ac:dyDescent="0.25">
      <c r="A227" s="44" t="s">
        <v>9</v>
      </c>
      <c r="B227" s="45" t="s">
        <v>50</v>
      </c>
      <c r="C227" s="86">
        <v>1.337</v>
      </c>
      <c r="D227" s="46">
        <f>IF('Emissioni NH3'!$G$8=Calcolo!B227,Calcolo!C227,0)</f>
        <v>0</v>
      </c>
      <c r="E227" s="44"/>
    </row>
    <row r="228" spans="1:5" x14ac:dyDescent="0.25">
      <c r="A228" s="44" t="s">
        <v>9</v>
      </c>
      <c r="B228" s="45" t="s">
        <v>51</v>
      </c>
      <c r="C228" s="86">
        <v>0.24299999999999999</v>
      </c>
      <c r="D228" s="46">
        <f>IF('Emissioni NH3'!$G$8=Calcolo!B228,Calcolo!C228,0)</f>
        <v>0</v>
      </c>
      <c r="E228" s="44"/>
    </row>
    <row r="229" spans="1:5" x14ac:dyDescent="0.25">
      <c r="A229" s="44" t="s">
        <v>9</v>
      </c>
      <c r="B229" s="45" t="s">
        <v>52</v>
      </c>
      <c r="C229" s="86">
        <v>0.24299999999999999</v>
      </c>
      <c r="D229" s="46">
        <f>IF('Emissioni NH3'!$G$8=Calcolo!B229,Calcolo!C229,0)</f>
        <v>0</v>
      </c>
      <c r="E229" s="44"/>
    </row>
    <row r="230" spans="1:5" x14ac:dyDescent="0.25">
      <c r="A230" s="59" t="s">
        <v>1</v>
      </c>
      <c r="B230" s="60" t="s">
        <v>58</v>
      </c>
      <c r="C230" s="91">
        <f>D8</f>
        <v>11.978400000000001</v>
      </c>
      <c r="D230" s="61">
        <f>IF('Emissioni NH3'!$G$10=Calcolo!B230,Calcolo!C230,0)</f>
        <v>11.978400000000001</v>
      </c>
      <c r="E230" s="92">
        <f>SUM(D230:D246)</f>
        <v>11.978400000000001</v>
      </c>
    </row>
    <row r="231" spans="1:5" ht="45" x14ac:dyDescent="0.25">
      <c r="A231" s="59" t="s">
        <v>1</v>
      </c>
      <c r="B231" s="60" t="s">
        <v>114</v>
      </c>
      <c r="C231" s="91">
        <v>8.3849999999999998</v>
      </c>
      <c r="D231" s="61">
        <f>IF('Emissioni NH3'!$G$10=Calcolo!B231,Calcolo!C231,0)</f>
        <v>0</v>
      </c>
      <c r="E231" s="59"/>
    </row>
    <row r="232" spans="1:5" ht="45" x14ac:dyDescent="0.25">
      <c r="A232" s="59" t="s">
        <v>1</v>
      </c>
      <c r="B232" s="60" t="s">
        <v>115</v>
      </c>
      <c r="C232" s="91">
        <v>7.7859999999999996</v>
      </c>
      <c r="D232" s="61">
        <f>IF('Emissioni NH3'!$G$10=Calcolo!B232,Calcolo!C232,0)</f>
        <v>0</v>
      </c>
      <c r="E232" s="59"/>
    </row>
    <row r="233" spans="1:5" ht="45" x14ac:dyDescent="0.25">
      <c r="A233" s="59" t="s">
        <v>1</v>
      </c>
      <c r="B233" s="60" t="s">
        <v>116</v>
      </c>
      <c r="C233" s="91">
        <v>8.3849999999999998</v>
      </c>
      <c r="D233" s="61">
        <f>IF('Emissioni NH3'!$G$10=Calcolo!B233,Calcolo!C233,0)</f>
        <v>0</v>
      </c>
      <c r="E233" s="59"/>
    </row>
    <row r="234" spans="1:5" ht="45" x14ac:dyDescent="0.25">
      <c r="A234" s="59" t="s">
        <v>1</v>
      </c>
      <c r="B234" s="60" t="s">
        <v>117</v>
      </c>
      <c r="C234" s="91">
        <v>4.7910000000000004</v>
      </c>
      <c r="D234" s="61">
        <f>IF('Emissioni NH3'!$G$10=Calcolo!B234,Calcolo!C234,0)</f>
        <v>0</v>
      </c>
      <c r="E234" s="59"/>
    </row>
    <row r="235" spans="1:5" ht="30" x14ac:dyDescent="0.25">
      <c r="A235" s="59" t="s">
        <v>1</v>
      </c>
      <c r="B235" s="60" t="s">
        <v>118</v>
      </c>
      <c r="C235" s="91">
        <v>3.593</v>
      </c>
      <c r="D235" s="61">
        <f>IF('Emissioni NH3'!$G$10=Calcolo!B235,Calcolo!C235,0)</f>
        <v>0</v>
      </c>
      <c r="E235" s="59"/>
    </row>
    <row r="236" spans="1:5" ht="30" x14ac:dyDescent="0.25">
      <c r="A236" s="59" t="s">
        <v>1</v>
      </c>
      <c r="B236" s="60" t="s">
        <v>119</v>
      </c>
      <c r="C236" s="91">
        <v>2.3959999999999999</v>
      </c>
      <c r="D236" s="61">
        <f>IF('Emissioni NH3'!$G$10=Calcolo!B236,Calcolo!C236,0)</f>
        <v>0</v>
      </c>
      <c r="E236" s="59"/>
    </row>
    <row r="237" spans="1:5" ht="30" x14ac:dyDescent="0.25">
      <c r="A237" s="59" t="s">
        <v>1</v>
      </c>
      <c r="B237" s="60" t="s">
        <v>120</v>
      </c>
      <c r="C237" s="91">
        <v>1.198</v>
      </c>
      <c r="D237" s="61">
        <f>IF('Emissioni NH3'!$G$10=Calcolo!B237,Calcolo!C237,0)</f>
        <v>0</v>
      </c>
      <c r="E237" s="59"/>
    </row>
    <row r="238" spans="1:5" ht="45" x14ac:dyDescent="0.25">
      <c r="A238" s="59" t="s">
        <v>1</v>
      </c>
      <c r="B238" s="60" t="s">
        <v>121</v>
      </c>
      <c r="C238" s="91">
        <v>8.3849999999999998</v>
      </c>
      <c r="D238" s="61">
        <f>IF('Emissioni NH3'!$G$10=Calcolo!B238,Calcolo!C238,0)</f>
        <v>0</v>
      </c>
      <c r="E238" s="59"/>
    </row>
    <row r="239" spans="1:5" ht="45" x14ac:dyDescent="0.25">
      <c r="A239" s="59" t="s">
        <v>1</v>
      </c>
      <c r="B239" s="60" t="s">
        <v>122</v>
      </c>
      <c r="C239" s="91">
        <v>5.9889999999999999</v>
      </c>
      <c r="D239" s="61">
        <f>IF('Emissioni NH3'!$G$10=Calcolo!B239,Calcolo!C239,0)</f>
        <v>0</v>
      </c>
      <c r="E239" s="59"/>
    </row>
    <row r="240" spans="1:5" ht="45" x14ac:dyDescent="0.25">
      <c r="A240" s="59" t="s">
        <v>1</v>
      </c>
      <c r="B240" s="60" t="s">
        <v>123</v>
      </c>
      <c r="C240" s="91">
        <v>6.5880000000000001</v>
      </c>
      <c r="D240" s="61">
        <f>IF('Emissioni NH3'!$G$10=Calcolo!B240,Calcolo!C240,0)</f>
        <v>0</v>
      </c>
      <c r="E240" s="59"/>
    </row>
    <row r="241" spans="1:5" ht="45" x14ac:dyDescent="0.25">
      <c r="A241" s="59" t="s">
        <v>1</v>
      </c>
      <c r="B241" s="60" t="s">
        <v>124</v>
      </c>
      <c r="C241" s="91">
        <v>4.1920000000000002</v>
      </c>
      <c r="D241" s="61">
        <f>IF('Emissioni NH3'!$G$10=Calcolo!B241,Calcolo!C241,0)</f>
        <v>0</v>
      </c>
      <c r="E241" s="59"/>
    </row>
    <row r="242" spans="1:5" ht="45" x14ac:dyDescent="0.25">
      <c r="A242" s="59" t="s">
        <v>1</v>
      </c>
      <c r="B242" s="60" t="s">
        <v>125</v>
      </c>
      <c r="C242" s="91">
        <v>4.7910000000000004</v>
      </c>
      <c r="D242" s="61">
        <f>IF('Emissioni NH3'!$G$10=Calcolo!B242,Calcolo!C242,0)</f>
        <v>0</v>
      </c>
      <c r="E242" s="59"/>
    </row>
    <row r="243" spans="1:5" ht="45" x14ac:dyDescent="0.25">
      <c r="A243" s="59" t="s">
        <v>1</v>
      </c>
      <c r="B243" s="60" t="s">
        <v>126</v>
      </c>
      <c r="C243" s="91">
        <v>1.198</v>
      </c>
      <c r="D243" s="61">
        <f>IF('Emissioni NH3'!$G$10=Calcolo!B243,Calcolo!C243,0)</f>
        <v>0</v>
      </c>
      <c r="E243" s="59"/>
    </row>
    <row r="244" spans="1:5" ht="75" x14ac:dyDescent="0.25">
      <c r="A244" s="59" t="s">
        <v>1</v>
      </c>
      <c r="B244" s="60" t="s">
        <v>127</v>
      </c>
      <c r="C244" s="91">
        <v>8.3849999999999998</v>
      </c>
      <c r="D244" s="61">
        <f>IF('Emissioni NH3'!$G$10=Calcolo!B244,Calcolo!C244,0)</f>
        <v>0</v>
      </c>
      <c r="E244" s="59"/>
    </row>
    <row r="245" spans="1:5" ht="30" x14ac:dyDescent="0.25">
      <c r="A245" s="59" t="s">
        <v>1</v>
      </c>
      <c r="B245" s="60" t="s">
        <v>41</v>
      </c>
      <c r="C245" s="91">
        <v>10.78</v>
      </c>
      <c r="D245" s="61">
        <f>IF('Emissioni NH3'!$G$10=Calcolo!B245,Calcolo!C245,0)</f>
        <v>0</v>
      </c>
      <c r="E245" s="59"/>
    </row>
    <row r="246" spans="1:5" ht="30" x14ac:dyDescent="0.25">
      <c r="A246" s="59" t="s">
        <v>1</v>
      </c>
      <c r="B246" s="60" t="s">
        <v>42</v>
      </c>
      <c r="C246" s="91">
        <v>9.5820000000000007</v>
      </c>
      <c r="D246" s="61">
        <f>IF('Emissioni NH3'!$G$10=Calcolo!B246,Calcolo!C246,0)</f>
        <v>0</v>
      </c>
      <c r="E246" s="59"/>
    </row>
    <row r="247" spans="1:5" x14ac:dyDescent="0.25">
      <c r="A247" s="37" t="s">
        <v>11</v>
      </c>
      <c r="B247" s="38" t="s">
        <v>58</v>
      </c>
      <c r="C247" s="87">
        <f>D12</f>
        <v>5.3600000000000002E-2</v>
      </c>
      <c r="D247" s="39">
        <f>IF('Emissioni NH3'!$G$14=Calcolo!B247,Calcolo!C247,0)</f>
        <v>5.3600000000000002E-2</v>
      </c>
      <c r="E247" s="93">
        <f>SUM(D247:D273)</f>
        <v>5.3600000000000002E-2</v>
      </c>
    </row>
    <row r="248" spans="1:5" ht="45" x14ac:dyDescent="0.25">
      <c r="A248" s="37" t="s">
        <v>11</v>
      </c>
      <c r="B248" s="38" t="s">
        <v>114</v>
      </c>
      <c r="C248" s="87">
        <v>3.6999999999999998E-2</v>
      </c>
      <c r="D248" s="39">
        <f>IF('Emissioni NH3'!$G$14=Calcolo!B248,Calcolo!C248,0)</f>
        <v>0</v>
      </c>
      <c r="E248" s="37"/>
    </row>
    <row r="249" spans="1:5" ht="45" x14ac:dyDescent="0.25">
      <c r="A249" s="37" t="s">
        <v>11</v>
      </c>
      <c r="B249" s="38" t="s">
        <v>115</v>
      </c>
      <c r="C249" s="87">
        <v>3.4000000000000002E-2</v>
      </c>
      <c r="D249" s="39">
        <f>IF('Emissioni NH3'!$G$14=Calcolo!B249,Calcolo!C249,0)</f>
        <v>0</v>
      </c>
      <c r="E249" s="37"/>
    </row>
    <row r="250" spans="1:5" ht="45" x14ac:dyDescent="0.25">
      <c r="A250" s="37" t="s">
        <v>11</v>
      </c>
      <c r="B250" s="38" t="s">
        <v>116</v>
      </c>
      <c r="C250" s="87">
        <v>3.6999999999999998E-2</v>
      </c>
      <c r="D250" s="39">
        <f>IF('Emissioni NH3'!$G$14=Calcolo!B250,Calcolo!C250,0)</f>
        <v>0</v>
      </c>
      <c r="E250" s="37"/>
    </row>
    <row r="251" spans="1:5" ht="45" x14ac:dyDescent="0.25">
      <c r="A251" s="37" t="s">
        <v>11</v>
      </c>
      <c r="B251" s="38" t="s">
        <v>117</v>
      </c>
      <c r="C251" s="87">
        <v>2.1000000000000001E-2</v>
      </c>
      <c r="D251" s="39">
        <f>IF('Emissioni NH3'!$G$14=Calcolo!B251,Calcolo!C251,0)</f>
        <v>0</v>
      </c>
      <c r="E251" s="37"/>
    </row>
    <row r="252" spans="1:5" ht="30" x14ac:dyDescent="0.25">
      <c r="A252" s="37" t="s">
        <v>11</v>
      </c>
      <c r="B252" s="38" t="s">
        <v>118</v>
      </c>
      <c r="C252" s="87">
        <v>1.6E-2</v>
      </c>
      <c r="D252" s="39">
        <f>IF('Emissioni NH3'!$G$14=Calcolo!B252,Calcolo!C252,0)</f>
        <v>0</v>
      </c>
      <c r="E252" s="37"/>
    </row>
    <row r="253" spans="1:5" ht="30" x14ac:dyDescent="0.25">
      <c r="A253" s="37" t="s">
        <v>11</v>
      </c>
      <c r="B253" s="38" t="s">
        <v>119</v>
      </c>
      <c r="C253" s="87">
        <v>1.0999999999999999E-2</v>
      </c>
      <c r="D253" s="39">
        <f>IF('Emissioni NH3'!$G$14=Calcolo!B253,Calcolo!C253,0)</f>
        <v>0</v>
      </c>
      <c r="E253" s="37"/>
    </row>
    <row r="254" spans="1:5" ht="30" x14ac:dyDescent="0.25">
      <c r="A254" s="37" t="s">
        <v>11</v>
      </c>
      <c r="B254" s="38" t="s">
        <v>120</v>
      </c>
      <c r="C254" s="87">
        <v>5.0000000000000001E-3</v>
      </c>
      <c r="D254" s="39">
        <f>IF('Emissioni NH3'!$G$14=Calcolo!B254,Calcolo!C254,0)</f>
        <v>0</v>
      </c>
      <c r="E254" s="37"/>
    </row>
    <row r="255" spans="1:5" ht="45" x14ac:dyDescent="0.25">
      <c r="A255" s="37" t="s">
        <v>11</v>
      </c>
      <c r="B255" s="38" t="s">
        <v>121</v>
      </c>
      <c r="C255" s="87">
        <v>3.6999999999999998E-2</v>
      </c>
      <c r="D255" s="39">
        <f>IF('Emissioni NH3'!$G$14=Calcolo!B255,Calcolo!C255,0)</f>
        <v>0</v>
      </c>
      <c r="E255" s="37"/>
    </row>
    <row r="256" spans="1:5" ht="45" x14ac:dyDescent="0.25">
      <c r="A256" s="37" t="s">
        <v>11</v>
      </c>
      <c r="B256" s="38" t="s">
        <v>122</v>
      </c>
      <c r="C256" s="87">
        <v>2.7E-2</v>
      </c>
      <c r="D256" s="39">
        <f>IF('Emissioni NH3'!$G$14=Calcolo!B256,Calcolo!C256,0)</f>
        <v>0</v>
      </c>
      <c r="E256" s="37"/>
    </row>
    <row r="257" spans="1:5" ht="45" x14ac:dyDescent="0.25">
      <c r="A257" s="37" t="s">
        <v>11</v>
      </c>
      <c r="B257" s="38" t="s">
        <v>123</v>
      </c>
      <c r="C257" s="87">
        <v>2.9000000000000001E-2</v>
      </c>
      <c r="D257" s="39">
        <f>IF('Emissioni NH3'!$G$14=Calcolo!B257,Calcolo!C257,0)</f>
        <v>0</v>
      </c>
      <c r="E257" s="37"/>
    </row>
    <row r="258" spans="1:5" ht="45" x14ac:dyDescent="0.25">
      <c r="A258" s="37" t="s">
        <v>11</v>
      </c>
      <c r="B258" s="38" t="s">
        <v>124</v>
      </c>
      <c r="C258" s="87">
        <v>1.9E-2</v>
      </c>
      <c r="D258" s="39">
        <f>IF('Emissioni NH3'!$G$14=Calcolo!B258,Calcolo!C258,0)</f>
        <v>0</v>
      </c>
      <c r="E258" s="37"/>
    </row>
    <row r="259" spans="1:5" ht="45" x14ac:dyDescent="0.25">
      <c r="A259" s="37" t="s">
        <v>11</v>
      </c>
      <c r="B259" s="38" t="s">
        <v>125</v>
      </c>
      <c r="C259" s="87">
        <v>2.1000000000000001E-2</v>
      </c>
      <c r="D259" s="39">
        <f>IF('Emissioni NH3'!$G$14=Calcolo!B259,Calcolo!C259,0)</f>
        <v>0</v>
      </c>
      <c r="E259" s="37"/>
    </row>
    <row r="260" spans="1:5" ht="45" x14ac:dyDescent="0.25">
      <c r="A260" s="37" t="s">
        <v>11</v>
      </c>
      <c r="B260" s="38" t="s">
        <v>126</v>
      </c>
      <c r="C260" s="87">
        <v>5.0000000000000001E-3</v>
      </c>
      <c r="D260" s="39">
        <f>IF('Emissioni NH3'!$G$14=Calcolo!B260,Calcolo!C260,0)</f>
        <v>0</v>
      </c>
      <c r="E260" s="37"/>
    </row>
    <row r="261" spans="1:5" ht="75" x14ac:dyDescent="0.25">
      <c r="A261" s="37" t="s">
        <v>11</v>
      </c>
      <c r="B261" s="38" t="s">
        <v>127</v>
      </c>
      <c r="C261" s="87">
        <v>3.6999999999999998E-2</v>
      </c>
      <c r="D261" s="39">
        <f>IF('Emissioni NH3'!$G$14=Calcolo!B261,Calcolo!C261,0)</f>
        <v>0</v>
      </c>
      <c r="E261" s="37"/>
    </row>
    <row r="262" spans="1:5" ht="30" x14ac:dyDescent="0.25">
      <c r="A262" s="37" t="s">
        <v>11</v>
      </c>
      <c r="B262" s="38" t="s">
        <v>41</v>
      </c>
      <c r="C262" s="87">
        <v>4.8000000000000001E-2</v>
      </c>
      <c r="D262" s="39">
        <f>IF('Emissioni NH3'!$G$14=Calcolo!B262,Calcolo!C262,0)</f>
        <v>0</v>
      </c>
      <c r="E262" s="37"/>
    </row>
    <row r="263" spans="1:5" ht="30" x14ac:dyDescent="0.25">
      <c r="A263" s="37" t="s">
        <v>11</v>
      </c>
      <c r="B263" s="38" t="s">
        <v>42</v>
      </c>
      <c r="C263" s="87">
        <v>4.2000000000000003E-2</v>
      </c>
      <c r="D263" s="39">
        <f>IF('Emissioni NH3'!$G$14=Calcolo!B263,Calcolo!C263,0)</f>
        <v>0</v>
      </c>
      <c r="E263" s="37"/>
    </row>
    <row r="264" spans="1:5" x14ac:dyDescent="0.25">
      <c r="A264" s="37" t="s">
        <v>11</v>
      </c>
      <c r="B264" s="38" t="s">
        <v>43</v>
      </c>
      <c r="C264" s="87">
        <v>5.5E-2</v>
      </c>
      <c r="D264" s="39">
        <f>IF('Emissioni NH3'!$G$14=Calcolo!B264,Calcolo!C264,0)</f>
        <v>0</v>
      </c>
      <c r="E264" s="37"/>
    </row>
    <row r="265" spans="1:5" x14ac:dyDescent="0.25">
      <c r="A265" s="37" t="s">
        <v>11</v>
      </c>
      <c r="B265" s="38" t="s">
        <v>44</v>
      </c>
      <c r="C265" s="87">
        <v>3.1E-2</v>
      </c>
      <c r="D265" s="39">
        <f>IF('Emissioni NH3'!$G$14=Calcolo!B265,Calcolo!C265,0)</f>
        <v>0</v>
      </c>
      <c r="E265" s="37"/>
    </row>
    <row r="266" spans="1:5" x14ac:dyDescent="0.25">
      <c r="A266" s="37" t="s">
        <v>11</v>
      </c>
      <c r="B266" s="38" t="s">
        <v>45</v>
      </c>
      <c r="C266" s="87">
        <v>3.1E-2</v>
      </c>
      <c r="D266" s="39">
        <f>IF('Emissioni NH3'!$G$14=Calcolo!B266,Calcolo!C266,0)</f>
        <v>0</v>
      </c>
      <c r="E266" s="37"/>
    </row>
    <row r="267" spans="1:5" x14ac:dyDescent="0.25">
      <c r="A267" s="37" t="s">
        <v>11</v>
      </c>
      <c r="B267" s="38" t="s">
        <v>46</v>
      </c>
      <c r="C267" s="87">
        <v>4.2000000000000003E-2</v>
      </c>
      <c r="D267" s="39">
        <f>IF('Emissioni NH3'!$G$14=Calcolo!B267,Calcolo!C267,0)</f>
        <v>0</v>
      </c>
      <c r="E267" s="37"/>
    </row>
    <row r="268" spans="1:5" x14ac:dyDescent="0.25">
      <c r="A268" s="37" t="s">
        <v>11</v>
      </c>
      <c r="B268" s="38" t="s">
        <v>47</v>
      </c>
      <c r="C268" s="87">
        <v>4.3999999999999997E-2</v>
      </c>
      <c r="D268" s="39">
        <f>IF('Emissioni NH3'!$G$14=Calcolo!B268,Calcolo!C268,0)</f>
        <v>0</v>
      </c>
      <c r="E268" s="37"/>
    </row>
    <row r="269" spans="1:5" ht="30" x14ac:dyDescent="0.25">
      <c r="A269" s="37" t="s">
        <v>11</v>
      </c>
      <c r="B269" s="38" t="s">
        <v>48</v>
      </c>
      <c r="C269" s="87">
        <v>2.4E-2</v>
      </c>
      <c r="D269" s="39">
        <f>IF('Emissioni NH3'!$G$14=Calcolo!B269,Calcolo!C269,0)</f>
        <v>0</v>
      </c>
      <c r="E269" s="37"/>
    </row>
    <row r="270" spans="1:5" x14ac:dyDescent="0.25">
      <c r="A270" s="37" t="s">
        <v>11</v>
      </c>
      <c r="B270" s="38" t="s">
        <v>49</v>
      </c>
      <c r="C270" s="87">
        <v>2.4E-2</v>
      </c>
      <c r="D270" s="39">
        <f>IF('Emissioni NH3'!$G$14=Calcolo!B270,Calcolo!C270,0)</f>
        <v>0</v>
      </c>
      <c r="E270" s="37"/>
    </row>
    <row r="271" spans="1:5" x14ac:dyDescent="0.25">
      <c r="A271" s="37" t="s">
        <v>11</v>
      </c>
      <c r="B271" s="38" t="s">
        <v>50</v>
      </c>
      <c r="C271" s="87">
        <v>4.3999999999999997E-2</v>
      </c>
      <c r="D271" s="39">
        <f>IF('Emissioni NH3'!$G$14=Calcolo!B271,Calcolo!C271,0)</f>
        <v>0</v>
      </c>
      <c r="E271" s="37"/>
    </row>
    <row r="272" spans="1:5" x14ac:dyDescent="0.25">
      <c r="A272" s="37" t="s">
        <v>11</v>
      </c>
      <c r="B272" s="38" t="s">
        <v>51</v>
      </c>
      <c r="C272" s="87">
        <v>2.4E-2</v>
      </c>
      <c r="D272" s="39">
        <f>IF('Emissioni NH3'!$G$14=Calcolo!B272,Calcolo!C272,0)</f>
        <v>0</v>
      </c>
      <c r="E272" s="37"/>
    </row>
    <row r="273" spans="1:5" x14ac:dyDescent="0.25">
      <c r="A273" s="37" t="s">
        <v>11</v>
      </c>
      <c r="B273" s="38" t="s">
        <v>52</v>
      </c>
      <c r="C273" s="87">
        <v>2.4E-2</v>
      </c>
      <c r="D273" s="39">
        <f>IF('Emissioni NH3'!$G$14=Calcolo!B273,Calcolo!C273,0)</f>
        <v>0</v>
      </c>
      <c r="E273" s="37"/>
    </row>
    <row r="274" spans="1:5" x14ac:dyDescent="0.25">
      <c r="A274" s="72" t="s">
        <v>12</v>
      </c>
      <c r="B274" s="73" t="s">
        <v>58</v>
      </c>
      <c r="C274" s="104">
        <f>D14</f>
        <v>2.93E-2</v>
      </c>
      <c r="D274" s="74">
        <f>IF('Emissioni NH3'!$G$16=Calcolo!B274,Calcolo!C274,0)</f>
        <v>2.93E-2</v>
      </c>
      <c r="E274" s="95">
        <f>SUM(D274:D290)</f>
        <v>2.93E-2</v>
      </c>
    </row>
    <row r="275" spans="1:5" ht="45" x14ac:dyDescent="0.25">
      <c r="A275" s="72" t="s">
        <v>12</v>
      </c>
      <c r="B275" s="73" t="s">
        <v>114</v>
      </c>
      <c r="C275" s="104">
        <v>0.02</v>
      </c>
      <c r="D275" s="74">
        <f>IF('Emissioni NH3'!$G$16=Calcolo!B275,Calcolo!C275,0)</f>
        <v>0</v>
      </c>
      <c r="E275" s="72"/>
    </row>
    <row r="276" spans="1:5" ht="45" x14ac:dyDescent="0.25">
      <c r="A276" s="72" t="s">
        <v>12</v>
      </c>
      <c r="B276" s="73" t="s">
        <v>115</v>
      </c>
      <c r="C276" s="104">
        <v>1.9E-2</v>
      </c>
      <c r="D276" s="74">
        <f>IF('Emissioni NH3'!$G$16=Calcolo!B276,Calcolo!C276,0)</f>
        <v>0</v>
      </c>
      <c r="E276" s="72"/>
    </row>
    <row r="277" spans="1:5" ht="45" x14ac:dyDescent="0.25">
      <c r="A277" s="72" t="s">
        <v>12</v>
      </c>
      <c r="B277" s="73" t="s">
        <v>116</v>
      </c>
      <c r="C277" s="104">
        <v>0.02</v>
      </c>
      <c r="D277" s="74">
        <f>IF('Emissioni NH3'!$G$16=Calcolo!B277,Calcolo!C277,0)</f>
        <v>0</v>
      </c>
      <c r="E277" s="72"/>
    </row>
    <row r="278" spans="1:5" ht="45" x14ac:dyDescent="0.25">
      <c r="A278" s="72" t="s">
        <v>12</v>
      </c>
      <c r="B278" s="73" t="s">
        <v>117</v>
      </c>
      <c r="C278" s="104">
        <v>1.2E-2</v>
      </c>
      <c r="D278" s="74">
        <f>IF('Emissioni NH3'!$G$16=Calcolo!B278,Calcolo!C278,0)</f>
        <v>0</v>
      </c>
      <c r="E278" s="72"/>
    </row>
    <row r="279" spans="1:5" ht="30" x14ac:dyDescent="0.25">
      <c r="A279" s="72" t="s">
        <v>12</v>
      </c>
      <c r="B279" s="73" t="s">
        <v>118</v>
      </c>
      <c r="C279" s="104">
        <v>8.9999999999999993E-3</v>
      </c>
      <c r="D279" s="74">
        <f>IF('Emissioni NH3'!$G$16=Calcolo!B279,Calcolo!C279,0)</f>
        <v>0</v>
      </c>
      <c r="E279" s="72"/>
    </row>
    <row r="280" spans="1:5" ht="30" x14ac:dyDescent="0.25">
      <c r="A280" s="72" t="s">
        <v>12</v>
      </c>
      <c r="B280" s="73" t="s">
        <v>119</v>
      </c>
      <c r="C280" s="104">
        <v>6.0000000000000001E-3</v>
      </c>
      <c r="D280" s="74">
        <f>IF('Emissioni NH3'!$G$16=Calcolo!B280,Calcolo!C280,0)</f>
        <v>0</v>
      </c>
      <c r="E280" s="72"/>
    </row>
    <row r="281" spans="1:5" ht="30" x14ac:dyDescent="0.25">
      <c r="A281" s="72" t="s">
        <v>12</v>
      </c>
      <c r="B281" s="73" t="s">
        <v>120</v>
      </c>
      <c r="C281" s="104">
        <v>3.0000000000000001E-3</v>
      </c>
      <c r="D281" s="74">
        <f>IF('Emissioni NH3'!$G$16=Calcolo!B281,Calcolo!C281,0)</f>
        <v>0</v>
      </c>
      <c r="E281" s="72"/>
    </row>
    <row r="282" spans="1:5" ht="45" x14ac:dyDescent="0.25">
      <c r="A282" s="72" t="s">
        <v>12</v>
      </c>
      <c r="B282" s="73" t="s">
        <v>121</v>
      </c>
      <c r="C282" s="104">
        <v>0.02</v>
      </c>
      <c r="D282" s="74">
        <f>IF('Emissioni NH3'!$G$16=Calcolo!B282,Calcolo!C282,0)</f>
        <v>0</v>
      </c>
      <c r="E282" s="72"/>
    </row>
    <row r="283" spans="1:5" ht="45" x14ac:dyDescent="0.25">
      <c r="A283" s="72" t="s">
        <v>12</v>
      </c>
      <c r="B283" s="73" t="s">
        <v>122</v>
      </c>
      <c r="C283" s="104">
        <v>1.4999999999999999E-2</v>
      </c>
      <c r="D283" s="74">
        <f>IF('Emissioni NH3'!$G$16=Calcolo!B283,Calcolo!C283,0)</f>
        <v>0</v>
      </c>
      <c r="E283" s="72"/>
    </row>
    <row r="284" spans="1:5" ht="45" x14ac:dyDescent="0.25">
      <c r="A284" s="72" t="s">
        <v>12</v>
      </c>
      <c r="B284" s="73" t="s">
        <v>123</v>
      </c>
      <c r="C284" s="104">
        <v>1.6E-2</v>
      </c>
      <c r="D284" s="74">
        <f>IF('Emissioni NH3'!$G$16=Calcolo!B284,Calcolo!C284,0)</f>
        <v>0</v>
      </c>
      <c r="E284" s="72"/>
    </row>
    <row r="285" spans="1:5" ht="45" x14ac:dyDescent="0.25">
      <c r="A285" s="72" t="s">
        <v>12</v>
      </c>
      <c r="B285" s="73" t="s">
        <v>124</v>
      </c>
      <c r="C285" s="104">
        <v>0.01</v>
      </c>
      <c r="D285" s="74">
        <f>IF('Emissioni NH3'!$G$16=Calcolo!B285,Calcolo!C285,0)</f>
        <v>0</v>
      </c>
      <c r="E285" s="72"/>
    </row>
    <row r="286" spans="1:5" ht="45" x14ac:dyDescent="0.25">
      <c r="A286" s="72" t="s">
        <v>12</v>
      </c>
      <c r="B286" s="73" t="s">
        <v>125</v>
      </c>
      <c r="C286" s="104">
        <v>1.2E-2</v>
      </c>
      <c r="D286" s="74">
        <f>IF('Emissioni NH3'!$G$16=Calcolo!B286,Calcolo!C286,0)</f>
        <v>0</v>
      </c>
      <c r="E286" s="72"/>
    </row>
    <row r="287" spans="1:5" ht="45" x14ac:dyDescent="0.25">
      <c r="A287" s="72" t="s">
        <v>12</v>
      </c>
      <c r="B287" s="73" t="s">
        <v>126</v>
      </c>
      <c r="C287" s="104">
        <v>3.0000000000000001E-3</v>
      </c>
      <c r="D287" s="74">
        <f>IF('Emissioni NH3'!$G$16=Calcolo!B287,Calcolo!C287,0)</f>
        <v>0</v>
      </c>
      <c r="E287" s="72"/>
    </row>
    <row r="288" spans="1:5" ht="75" x14ac:dyDescent="0.25">
      <c r="A288" s="72" t="s">
        <v>12</v>
      </c>
      <c r="B288" s="73" t="s">
        <v>127</v>
      </c>
      <c r="C288" s="104">
        <v>0.02</v>
      </c>
      <c r="D288" s="74">
        <f>IF('Emissioni NH3'!$G$16=Calcolo!B288,Calcolo!C288,0)</f>
        <v>0</v>
      </c>
      <c r="E288" s="72"/>
    </row>
    <row r="289" spans="1:5" ht="30" x14ac:dyDescent="0.25">
      <c r="A289" s="72" t="s">
        <v>12</v>
      </c>
      <c r="B289" s="73" t="s">
        <v>41</v>
      </c>
      <c r="C289" s="104">
        <v>2.5999999999999999E-2</v>
      </c>
      <c r="D289" s="74">
        <f>IF('Emissioni NH3'!$G$16=Calcolo!B289,Calcolo!C289,0)</f>
        <v>0</v>
      </c>
      <c r="E289" s="72"/>
    </row>
    <row r="290" spans="1:5" ht="30" x14ac:dyDescent="0.25">
      <c r="A290" s="72" t="s">
        <v>12</v>
      </c>
      <c r="B290" s="73" t="s">
        <v>42</v>
      </c>
      <c r="C290" s="104">
        <v>2.3E-2</v>
      </c>
      <c r="D290" s="74">
        <f>IF('Emissioni NH3'!$G$16=Calcolo!B290,Calcolo!C290,0)</f>
        <v>0</v>
      </c>
      <c r="E290" s="72"/>
    </row>
    <row r="291" spans="1:5" x14ac:dyDescent="0.25">
      <c r="A291" s="105" t="s">
        <v>2</v>
      </c>
      <c r="B291" s="106" t="s">
        <v>58</v>
      </c>
      <c r="C291" s="107">
        <f>D15</f>
        <v>3.2486000000000002</v>
      </c>
      <c r="D291" s="108">
        <f>IF('Emissioni NH3'!$G$17=Calcolo!B291,Calcolo!C291,0)</f>
        <v>3.2486000000000002</v>
      </c>
      <c r="E291" s="109">
        <f>SUM(D291:D307)</f>
        <v>3.2486000000000002</v>
      </c>
    </row>
    <row r="292" spans="1:5" ht="45" x14ac:dyDescent="0.25">
      <c r="A292" s="105" t="s">
        <v>2</v>
      </c>
      <c r="B292" s="106" t="s">
        <v>114</v>
      </c>
      <c r="C292" s="107">
        <v>2.274</v>
      </c>
      <c r="D292" s="108">
        <f>IF('Emissioni NH3'!$G$17=Calcolo!B292,Calcolo!C292,0)</f>
        <v>0</v>
      </c>
      <c r="E292" s="105"/>
    </row>
    <row r="293" spans="1:5" ht="45" x14ac:dyDescent="0.25">
      <c r="A293" s="105" t="s">
        <v>2</v>
      </c>
      <c r="B293" s="106" t="s">
        <v>115</v>
      </c>
      <c r="C293" s="107">
        <v>2.1110000000000002</v>
      </c>
      <c r="D293" s="108">
        <f>IF('Emissioni NH3'!$G$17=Calcolo!B293,Calcolo!C293,0)</f>
        <v>0</v>
      </c>
      <c r="E293" s="105"/>
    </row>
    <row r="294" spans="1:5" ht="45" x14ac:dyDescent="0.25">
      <c r="A294" s="105" t="s">
        <v>2</v>
      </c>
      <c r="B294" s="106" t="s">
        <v>116</v>
      </c>
      <c r="C294" s="107">
        <v>2.274</v>
      </c>
      <c r="D294" s="108">
        <f>IF('Emissioni NH3'!$G$17=Calcolo!B294,Calcolo!C294,0)</f>
        <v>0</v>
      </c>
      <c r="E294" s="105"/>
    </row>
    <row r="295" spans="1:5" ht="45" x14ac:dyDescent="0.25">
      <c r="A295" s="105" t="s">
        <v>2</v>
      </c>
      <c r="B295" s="106" t="s">
        <v>117</v>
      </c>
      <c r="C295" s="107">
        <v>1.2989999999999999</v>
      </c>
      <c r="D295" s="108">
        <f>IF('Emissioni NH3'!$G$17=Calcolo!B295,Calcolo!C295,0)</f>
        <v>0</v>
      </c>
      <c r="E295" s="105"/>
    </row>
    <row r="296" spans="1:5" ht="30" x14ac:dyDescent="0.25">
      <c r="A296" s="105" t="s">
        <v>2</v>
      </c>
      <c r="B296" s="106" t="s">
        <v>118</v>
      </c>
      <c r="C296" s="107">
        <v>0.97399999999999998</v>
      </c>
      <c r="D296" s="108">
        <f>IF('Emissioni NH3'!$G$17=Calcolo!B296,Calcolo!C296,0)</f>
        <v>0</v>
      </c>
      <c r="E296" s="105"/>
    </row>
    <row r="297" spans="1:5" ht="30" x14ac:dyDescent="0.25">
      <c r="A297" s="105" t="s">
        <v>2</v>
      </c>
      <c r="B297" s="106" t="s">
        <v>119</v>
      </c>
      <c r="C297" s="107">
        <v>0.65</v>
      </c>
      <c r="D297" s="108">
        <f>IF('Emissioni NH3'!$G$17=Calcolo!B297,Calcolo!C297,0)</f>
        <v>0</v>
      </c>
      <c r="E297" s="105"/>
    </row>
    <row r="298" spans="1:5" ht="30" x14ac:dyDescent="0.25">
      <c r="A298" s="105" t="s">
        <v>2</v>
      </c>
      <c r="B298" s="106" t="s">
        <v>120</v>
      </c>
      <c r="C298" s="107">
        <v>0.32500000000000001</v>
      </c>
      <c r="D298" s="108">
        <f>IF('Emissioni NH3'!$G$17=Calcolo!B298,Calcolo!C298,0)</f>
        <v>0</v>
      </c>
      <c r="E298" s="105"/>
    </row>
    <row r="299" spans="1:5" ht="45" x14ac:dyDescent="0.25">
      <c r="A299" s="105" t="s">
        <v>2</v>
      </c>
      <c r="B299" s="106" t="s">
        <v>121</v>
      </c>
      <c r="C299" s="107">
        <v>2.274</v>
      </c>
      <c r="D299" s="108">
        <f>IF('Emissioni NH3'!$G$17=Calcolo!B299,Calcolo!C299,0)</f>
        <v>0</v>
      </c>
      <c r="E299" s="105"/>
    </row>
    <row r="300" spans="1:5" ht="45" x14ac:dyDescent="0.25">
      <c r="A300" s="105" t="s">
        <v>2</v>
      </c>
      <c r="B300" s="106" t="s">
        <v>122</v>
      </c>
      <c r="C300" s="107">
        <v>1.6240000000000001</v>
      </c>
      <c r="D300" s="108">
        <f>IF('Emissioni NH3'!$G$17=Calcolo!B300,Calcolo!C300,0)</f>
        <v>0</v>
      </c>
      <c r="E300" s="105"/>
    </row>
    <row r="301" spans="1:5" ht="45" x14ac:dyDescent="0.25">
      <c r="A301" s="105" t="s">
        <v>2</v>
      </c>
      <c r="B301" s="106" t="s">
        <v>123</v>
      </c>
      <c r="C301" s="107">
        <v>1.786</v>
      </c>
      <c r="D301" s="108">
        <f>IF('Emissioni NH3'!$G$17=Calcolo!B301,Calcolo!C301,0)</f>
        <v>0</v>
      </c>
      <c r="E301" s="105"/>
    </row>
    <row r="302" spans="1:5" ht="45" x14ac:dyDescent="0.25">
      <c r="A302" s="105" t="s">
        <v>2</v>
      </c>
      <c r="B302" s="106" t="s">
        <v>124</v>
      </c>
      <c r="C302" s="107">
        <v>1.137</v>
      </c>
      <c r="D302" s="108">
        <f>IF('Emissioni NH3'!$G$17=Calcolo!B302,Calcolo!C302,0)</f>
        <v>0</v>
      </c>
      <c r="E302" s="105"/>
    </row>
    <row r="303" spans="1:5" ht="45" x14ac:dyDescent="0.25">
      <c r="A303" s="105" t="s">
        <v>2</v>
      </c>
      <c r="B303" s="106" t="s">
        <v>125</v>
      </c>
      <c r="C303" s="107">
        <v>1.2989999999999999</v>
      </c>
      <c r="D303" s="108">
        <f>IF('Emissioni NH3'!$G$17=Calcolo!B303,Calcolo!C303,0)</f>
        <v>0</v>
      </c>
      <c r="E303" s="105"/>
    </row>
    <row r="304" spans="1:5" ht="45" x14ac:dyDescent="0.25">
      <c r="A304" s="105" t="s">
        <v>2</v>
      </c>
      <c r="B304" s="106" t="s">
        <v>126</v>
      </c>
      <c r="C304" s="107">
        <v>0.32500000000000001</v>
      </c>
      <c r="D304" s="108">
        <f>IF('Emissioni NH3'!$G$17=Calcolo!B304,Calcolo!C304,0)</f>
        <v>0</v>
      </c>
      <c r="E304" s="105"/>
    </row>
    <row r="305" spans="1:5" ht="75" x14ac:dyDescent="0.25">
      <c r="A305" s="105" t="s">
        <v>2</v>
      </c>
      <c r="B305" s="106" t="s">
        <v>127</v>
      </c>
      <c r="C305" s="107">
        <v>2.274</v>
      </c>
      <c r="D305" s="108">
        <f>IF('Emissioni NH3'!$G$17=Calcolo!B305,Calcolo!C305,0)</f>
        <v>0</v>
      </c>
      <c r="E305" s="105"/>
    </row>
    <row r="306" spans="1:5" ht="30" x14ac:dyDescent="0.25">
      <c r="A306" s="105" t="s">
        <v>2</v>
      </c>
      <c r="B306" s="106" t="s">
        <v>41</v>
      </c>
      <c r="C306" s="107">
        <v>2.923</v>
      </c>
      <c r="D306" s="108">
        <f>IF('Emissioni NH3'!$G$17=Calcolo!B306,Calcolo!C306,0)</f>
        <v>0</v>
      </c>
      <c r="E306" s="105"/>
    </row>
    <row r="307" spans="1:5" ht="30" x14ac:dyDescent="0.25">
      <c r="A307" s="105" t="s">
        <v>2</v>
      </c>
      <c r="B307" s="106" t="s">
        <v>42</v>
      </c>
      <c r="C307" s="107">
        <v>2.5979999999999999</v>
      </c>
      <c r="D307" s="108">
        <f>IF('Emissioni NH3'!$G$17=Calcolo!B307,Calcolo!C307,0)</f>
        <v>0</v>
      </c>
      <c r="E307" s="105"/>
    </row>
    <row r="308" spans="1:5" x14ac:dyDescent="0.25">
      <c r="A308" s="81" t="s">
        <v>7</v>
      </c>
      <c r="B308" s="82" t="s">
        <v>58</v>
      </c>
      <c r="C308" s="98">
        <f>D16</f>
        <v>14.3546</v>
      </c>
      <c r="D308" s="83">
        <f>IF('Emissioni NH3'!$G$18=Calcolo!B308,Calcolo!C308,0)</f>
        <v>14.3546</v>
      </c>
      <c r="E308" s="99">
        <f>SUM(D308:D331)</f>
        <v>14.3546</v>
      </c>
    </row>
    <row r="309" spans="1:5" ht="45" x14ac:dyDescent="0.25">
      <c r="A309" s="81" t="s">
        <v>7</v>
      </c>
      <c r="B309" s="82" t="s">
        <v>114</v>
      </c>
      <c r="C309" s="98">
        <v>10.048</v>
      </c>
      <c r="D309" s="83">
        <f>IF('Emissioni NH3'!$G$18=Calcolo!B309,Calcolo!C309,0)</f>
        <v>0</v>
      </c>
      <c r="E309" s="81"/>
    </row>
    <row r="310" spans="1:5" ht="45" x14ac:dyDescent="0.25">
      <c r="A310" s="81" t="s">
        <v>7</v>
      </c>
      <c r="B310" s="82" t="s">
        <v>115</v>
      </c>
      <c r="C310" s="98">
        <v>9.33</v>
      </c>
      <c r="D310" s="83">
        <f>IF('Emissioni NH3'!$G$18=Calcolo!B310,Calcolo!C310,0)</f>
        <v>0</v>
      </c>
      <c r="E310" s="81"/>
    </row>
    <row r="311" spans="1:5" ht="45" x14ac:dyDescent="0.25">
      <c r="A311" s="81" t="s">
        <v>7</v>
      </c>
      <c r="B311" s="82" t="s">
        <v>116</v>
      </c>
      <c r="C311" s="98">
        <v>10.048</v>
      </c>
      <c r="D311" s="83">
        <f>IF('Emissioni NH3'!$G$18=Calcolo!B311,Calcolo!C311,0)</f>
        <v>0</v>
      </c>
      <c r="E311" s="81"/>
    </row>
    <row r="312" spans="1:5" ht="45" x14ac:dyDescent="0.25">
      <c r="A312" s="81" t="s">
        <v>7</v>
      </c>
      <c r="B312" s="82" t="s">
        <v>117</v>
      </c>
      <c r="C312" s="98">
        <v>5.742</v>
      </c>
      <c r="D312" s="83">
        <f>IF('Emissioni NH3'!$G$18=Calcolo!B312,Calcolo!C312,0)</f>
        <v>0</v>
      </c>
      <c r="E312" s="81"/>
    </row>
    <row r="313" spans="1:5" ht="30" x14ac:dyDescent="0.25">
      <c r="A313" s="81" t="s">
        <v>7</v>
      </c>
      <c r="B313" s="82" t="s">
        <v>118</v>
      </c>
      <c r="C313" s="98">
        <v>4.306</v>
      </c>
      <c r="D313" s="83">
        <f>IF('Emissioni NH3'!$G$18=Calcolo!B313,Calcolo!C313,0)</f>
        <v>0</v>
      </c>
      <c r="E313" s="81"/>
    </row>
    <row r="314" spans="1:5" ht="30" x14ac:dyDescent="0.25">
      <c r="A314" s="81" t="s">
        <v>7</v>
      </c>
      <c r="B314" s="82" t="s">
        <v>119</v>
      </c>
      <c r="C314" s="98">
        <v>2.871</v>
      </c>
      <c r="D314" s="83">
        <f>IF('Emissioni NH3'!$G$18=Calcolo!B314,Calcolo!C314,0)</f>
        <v>0</v>
      </c>
      <c r="E314" s="81"/>
    </row>
    <row r="315" spans="1:5" ht="30" x14ac:dyDescent="0.25">
      <c r="A315" s="81" t="s">
        <v>7</v>
      </c>
      <c r="B315" s="82" t="s">
        <v>120</v>
      </c>
      <c r="C315" s="98">
        <v>1.4350000000000001</v>
      </c>
      <c r="D315" s="83">
        <f>IF('Emissioni NH3'!$G$18=Calcolo!B315,Calcolo!C315,0)</f>
        <v>0</v>
      </c>
      <c r="E315" s="81"/>
    </row>
    <row r="316" spans="1:5" ht="45" x14ac:dyDescent="0.25">
      <c r="A316" s="81" t="s">
        <v>7</v>
      </c>
      <c r="B316" s="82" t="s">
        <v>121</v>
      </c>
      <c r="C316" s="98">
        <v>10.048</v>
      </c>
      <c r="D316" s="83">
        <f>IF('Emissioni NH3'!$G$18=Calcolo!B316,Calcolo!C316,0)</f>
        <v>0</v>
      </c>
      <c r="E316" s="81"/>
    </row>
    <row r="317" spans="1:5" ht="45" x14ac:dyDescent="0.25">
      <c r="A317" s="81" t="s">
        <v>7</v>
      </c>
      <c r="B317" s="82" t="s">
        <v>122</v>
      </c>
      <c r="C317" s="98">
        <v>7.1769999999999996</v>
      </c>
      <c r="D317" s="83">
        <f>IF('Emissioni NH3'!$G$18=Calcolo!B317,Calcolo!C317,0)</f>
        <v>0</v>
      </c>
      <c r="E317" s="81"/>
    </row>
    <row r="318" spans="1:5" ht="45" x14ac:dyDescent="0.25">
      <c r="A318" s="81" t="s">
        <v>7</v>
      </c>
      <c r="B318" s="82" t="s">
        <v>123</v>
      </c>
      <c r="C318" s="98">
        <v>7.8949999999999996</v>
      </c>
      <c r="D318" s="83">
        <f>IF('Emissioni NH3'!$G$18=Calcolo!B318,Calcolo!C318,0)</f>
        <v>0</v>
      </c>
      <c r="E318" s="81"/>
    </row>
    <row r="319" spans="1:5" ht="45" x14ac:dyDescent="0.25">
      <c r="A319" s="81" t="s">
        <v>7</v>
      </c>
      <c r="B319" s="82" t="s">
        <v>124</v>
      </c>
      <c r="C319" s="98">
        <v>5.024</v>
      </c>
      <c r="D319" s="83">
        <f>IF('Emissioni NH3'!$G$18=Calcolo!B319,Calcolo!C319,0)</f>
        <v>0</v>
      </c>
      <c r="E319" s="81"/>
    </row>
    <row r="320" spans="1:5" ht="45" x14ac:dyDescent="0.25">
      <c r="A320" s="81" t="s">
        <v>7</v>
      </c>
      <c r="B320" s="82" t="s">
        <v>125</v>
      </c>
      <c r="C320" s="98">
        <v>5.742</v>
      </c>
      <c r="D320" s="83">
        <f>IF('Emissioni NH3'!$G$18=Calcolo!B320,Calcolo!C320,0)</f>
        <v>0</v>
      </c>
      <c r="E320" s="81"/>
    </row>
    <row r="321" spans="1:5" ht="45" x14ac:dyDescent="0.25">
      <c r="A321" s="81" t="s">
        <v>7</v>
      </c>
      <c r="B321" s="82" t="s">
        <v>126</v>
      </c>
      <c r="C321" s="98">
        <v>1.4350000000000001</v>
      </c>
      <c r="D321" s="83">
        <f>IF('Emissioni NH3'!$G$18=Calcolo!B321,Calcolo!C321,0)</f>
        <v>0</v>
      </c>
      <c r="E321" s="81"/>
    </row>
    <row r="322" spans="1:5" ht="75" x14ac:dyDescent="0.25">
      <c r="A322" s="81" t="s">
        <v>7</v>
      </c>
      <c r="B322" s="82" t="s">
        <v>127</v>
      </c>
      <c r="C322" s="98">
        <v>10.048</v>
      </c>
      <c r="D322" s="83">
        <f>IF('Emissioni NH3'!$G$18=Calcolo!B322,Calcolo!C322,0)</f>
        <v>0</v>
      </c>
      <c r="E322" s="81"/>
    </row>
    <row r="323" spans="1:5" ht="30" x14ac:dyDescent="0.25">
      <c r="A323" s="81" t="s">
        <v>7</v>
      </c>
      <c r="B323" s="82" t="s">
        <v>41</v>
      </c>
      <c r="C323" s="98">
        <v>12.919</v>
      </c>
      <c r="D323" s="83">
        <f>IF('Emissioni NH3'!$G$18=Calcolo!B323,Calcolo!C323,0)</f>
        <v>0</v>
      </c>
      <c r="E323" s="81"/>
    </row>
    <row r="324" spans="1:5" ht="30" x14ac:dyDescent="0.25">
      <c r="A324" s="81" t="s">
        <v>7</v>
      </c>
      <c r="B324" s="82" t="s">
        <v>42</v>
      </c>
      <c r="C324" s="98">
        <v>11.483000000000001</v>
      </c>
      <c r="D324" s="83">
        <f>IF('Emissioni NH3'!$G$18=Calcolo!B324,Calcolo!C324,0)</f>
        <v>0</v>
      </c>
      <c r="E324" s="81"/>
    </row>
    <row r="325" spans="1:5" x14ac:dyDescent="0.25">
      <c r="A325" s="81" t="s">
        <v>7</v>
      </c>
      <c r="B325" s="82" t="s">
        <v>53</v>
      </c>
      <c r="C325" s="98">
        <v>2.871</v>
      </c>
      <c r="D325" s="83">
        <f>IF('Emissioni NH3'!$G$18=Calcolo!B325,Calcolo!C325,0)</f>
        <v>0</v>
      </c>
      <c r="E325" s="81"/>
    </row>
    <row r="326" spans="1:5" x14ac:dyDescent="0.25">
      <c r="A326" s="81" t="s">
        <v>7</v>
      </c>
      <c r="B326" s="82" t="s">
        <v>50</v>
      </c>
      <c r="C326" s="98">
        <v>13.635999999999999</v>
      </c>
      <c r="D326" s="83">
        <f>IF('Emissioni NH3'!$G$18=Calcolo!B326,Calcolo!C326,0)</f>
        <v>0</v>
      </c>
      <c r="E326" s="81"/>
    </row>
    <row r="327" spans="1:5" x14ac:dyDescent="0.25">
      <c r="A327" s="81" t="s">
        <v>7</v>
      </c>
      <c r="B327" s="82" t="s">
        <v>51</v>
      </c>
      <c r="C327" s="98">
        <v>2.44</v>
      </c>
      <c r="D327" s="83">
        <f>IF('Emissioni NH3'!$G$18=Calcolo!B327,Calcolo!C327,0)</f>
        <v>0</v>
      </c>
      <c r="E327" s="81"/>
    </row>
    <row r="328" spans="1:5" x14ac:dyDescent="0.25">
      <c r="A328" s="81" t="s">
        <v>7</v>
      </c>
      <c r="B328" s="82" t="s">
        <v>52</v>
      </c>
      <c r="C328" s="98">
        <v>2.44</v>
      </c>
      <c r="D328" s="83">
        <f>IF('Emissioni NH3'!$G$18=Calcolo!B328,Calcolo!C328,0)</f>
        <v>0</v>
      </c>
      <c r="E328" s="81"/>
    </row>
    <row r="329" spans="1:5" x14ac:dyDescent="0.25">
      <c r="A329" s="81" t="s">
        <v>7</v>
      </c>
      <c r="B329" s="82" t="s">
        <v>46</v>
      </c>
      <c r="C329" s="98">
        <v>13.923</v>
      </c>
      <c r="D329" s="83">
        <f>IF('Emissioni NH3'!$G$18=Calcolo!B329,Calcolo!C329,0)</f>
        <v>0</v>
      </c>
      <c r="E329" s="81"/>
    </row>
    <row r="330" spans="1:5" x14ac:dyDescent="0.25">
      <c r="A330" s="81" t="s">
        <v>7</v>
      </c>
      <c r="B330" s="82" t="s">
        <v>49</v>
      </c>
      <c r="C330" s="98">
        <v>2.44</v>
      </c>
      <c r="D330" s="83">
        <f>IF('Emissioni NH3'!$G$18=Calcolo!B330,Calcolo!C330,0)</f>
        <v>0</v>
      </c>
      <c r="E330" s="81"/>
    </row>
    <row r="331" spans="1:5" x14ac:dyDescent="0.25">
      <c r="A331" s="81" t="s">
        <v>7</v>
      </c>
      <c r="B331" s="82" t="s">
        <v>45</v>
      </c>
      <c r="C331" s="98">
        <v>2.871</v>
      </c>
      <c r="D331" s="83">
        <f>IF('Emissioni NH3'!$G$18=Calcolo!B331,Calcolo!C331,0)</f>
        <v>0</v>
      </c>
      <c r="E331" s="81"/>
    </row>
  </sheetData>
  <sortState ref="A3:E16">
    <sortCondition ref="A3"/>
  </sortState>
  <mergeCells count="2">
    <mergeCell ref="A1:A2"/>
    <mergeCell ref="B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3" sqref="A3"/>
    </sheetView>
  </sheetViews>
  <sheetFormatPr defaultRowHeight="15" x14ac:dyDescent="0.25"/>
  <cols>
    <col min="1" max="1" width="66.140625" customWidth="1"/>
  </cols>
  <sheetData>
    <row r="1" spans="1:1" x14ac:dyDescent="0.25">
      <c r="A1" s="8" t="s">
        <v>29</v>
      </c>
    </row>
    <row r="2" spans="1:1" ht="30" x14ac:dyDescent="0.25">
      <c r="A2" s="8" t="s">
        <v>59</v>
      </c>
    </row>
    <row r="3" spans="1:1" ht="60" x14ac:dyDescent="0.25">
      <c r="A3" s="8" t="s">
        <v>128</v>
      </c>
    </row>
    <row r="4" spans="1:1" ht="30" x14ac:dyDescent="0.25">
      <c r="A4" s="36" t="s">
        <v>61</v>
      </c>
    </row>
    <row r="5" spans="1:1" ht="30" x14ac:dyDescent="0.25">
      <c r="A5" s="8" t="s">
        <v>64</v>
      </c>
    </row>
    <row r="6" spans="1:1" x14ac:dyDescent="0.25">
      <c r="A6" s="8" t="s">
        <v>62</v>
      </c>
    </row>
    <row r="7" spans="1:1" ht="30" x14ac:dyDescent="0.25">
      <c r="A7" s="8" t="s">
        <v>65</v>
      </c>
    </row>
    <row r="8" spans="1:1" ht="30" x14ac:dyDescent="0.25">
      <c r="A8" s="8" t="s">
        <v>63</v>
      </c>
    </row>
    <row r="9" spans="1:1" x14ac:dyDescent="0.25">
      <c r="A9" s="8"/>
    </row>
    <row r="10" spans="1:1" x14ac:dyDescent="0.25">
      <c r="A10" s="12"/>
    </row>
    <row r="11" spans="1:1" x14ac:dyDescent="0.25">
      <c r="A11" s="12"/>
    </row>
    <row r="12" spans="1:1" x14ac:dyDescent="0.25">
      <c r="A12" s="12"/>
    </row>
    <row r="13" spans="1:1" x14ac:dyDescent="0.25">
      <c r="A13" s="12"/>
    </row>
    <row r="14" spans="1:1" x14ac:dyDescent="0.25">
      <c r="A14" s="12"/>
    </row>
  </sheetData>
  <hyperlinks>
    <hyperlink ref="A4" r:id="rId1" display="https://www.espa.enea.i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Emissioni NH3</vt:lpstr>
      <vt:lpstr>Calcolo</vt:lpstr>
      <vt:lpstr>Metadati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Benedetta Berloni</dc:creator>
  <cp:lastModifiedBy>Gaia Galassi</cp:lastModifiedBy>
  <dcterms:created xsi:type="dcterms:W3CDTF">2022-11-17T10:33:41Z</dcterms:created>
  <dcterms:modified xsi:type="dcterms:W3CDTF">2023-03-28T12:45:38Z</dcterms:modified>
</cp:coreProperties>
</file>