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ionemarche.intra\ormadfs\Application\Giunta\Utenti\ValutazioniAmbientali\VAS\S R Sv S\INDICATORI SRSvS-VAS\Schede_Metadati_VAS\VAS11_NH3_agricolo\"/>
    </mc:Choice>
  </mc:AlternateContent>
  <bookViews>
    <workbookView xWindow="0" yWindow="0" windowWidth="19200" windowHeight="6930"/>
  </bookViews>
  <sheets>
    <sheet name="Emissioni" sheetId="2" r:id="rId1"/>
    <sheet name="Calcolo" sheetId="1" r:id="rId2"/>
    <sheet name="Metadati"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5" i="2"/>
  <c r="K4" i="1"/>
  <c r="K5" i="1"/>
  <c r="K6" i="1"/>
  <c r="K7" i="1"/>
  <c r="K8" i="1"/>
  <c r="K9" i="1"/>
  <c r="K10" i="1"/>
  <c r="K11" i="1"/>
  <c r="K12" i="1"/>
  <c r="K13" i="1"/>
  <c r="K14" i="1"/>
  <c r="K15" i="1"/>
  <c r="K16" i="1"/>
  <c r="K17" i="1"/>
  <c r="K18" i="1"/>
  <c r="K19" i="1"/>
  <c r="K20" i="1"/>
  <c r="K21" i="1"/>
  <c r="K22" i="1"/>
  <c r="J4" i="1"/>
  <c r="J5" i="1"/>
  <c r="J6" i="1"/>
  <c r="J7" i="1"/>
  <c r="J8" i="1"/>
  <c r="J9" i="1"/>
  <c r="J10" i="1"/>
  <c r="J11" i="1"/>
  <c r="J12" i="1"/>
  <c r="J13" i="1"/>
  <c r="J14" i="1"/>
  <c r="J15" i="1"/>
  <c r="J16" i="1"/>
  <c r="J17" i="1"/>
  <c r="J18" i="1"/>
  <c r="J19" i="1"/>
  <c r="J20" i="1"/>
  <c r="J21" i="1"/>
  <c r="J22" i="1"/>
  <c r="I4" i="1"/>
  <c r="I5" i="1"/>
  <c r="I6" i="1"/>
  <c r="I7" i="1"/>
  <c r="I8" i="1"/>
  <c r="I9" i="1"/>
  <c r="I10" i="1"/>
  <c r="I11" i="1"/>
  <c r="I12" i="1"/>
  <c r="I13" i="1"/>
  <c r="I14" i="1"/>
  <c r="I15" i="1"/>
  <c r="I16" i="1"/>
  <c r="I17" i="1"/>
  <c r="I18" i="1"/>
  <c r="I19" i="1"/>
  <c r="I20" i="1"/>
  <c r="I21" i="1"/>
  <c r="I22" i="1"/>
  <c r="H4" i="1"/>
  <c r="H5" i="1"/>
  <c r="H6" i="1"/>
  <c r="H7" i="1"/>
  <c r="H8" i="1"/>
  <c r="H9" i="1"/>
  <c r="H10" i="1"/>
  <c r="H11" i="1"/>
  <c r="H12" i="1"/>
  <c r="H13" i="1"/>
  <c r="H14" i="1"/>
  <c r="H15" i="1"/>
  <c r="H16" i="1"/>
  <c r="H17" i="1"/>
  <c r="H18" i="1"/>
  <c r="H19" i="1"/>
  <c r="H20" i="1"/>
  <c r="H21" i="1"/>
  <c r="H22" i="1"/>
  <c r="G4" i="1"/>
  <c r="L4" i="1" s="1"/>
  <c r="G5" i="1"/>
  <c r="G6" i="1"/>
  <c r="L6" i="1" s="1"/>
  <c r="G7" i="1"/>
  <c r="G8" i="1"/>
  <c r="G9" i="1"/>
  <c r="G10" i="1"/>
  <c r="G11" i="1"/>
  <c r="G12" i="1"/>
  <c r="G13" i="1"/>
  <c r="G14" i="1"/>
  <c r="G15" i="1"/>
  <c r="G16" i="1"/>
  <c r="G17" i="1"/>
  <c r="G18" i="1"/>
  <c r="G19" i="1"/>
  <c r="G20" i="1"/>
  <c r="G21" i="1"/>
  <c r="G22" i="1"/>
  <c r="G3" i="1"/>
  <c r="K3" i="1"/>
  <c r="J3" i="1"/>
  <c r="I3" i="1"/>
  <c r="H3" i="1"/>
  <c r="L5" i="1" l="1"/>
  <c r="L18" i="1"/>
  <c r="L10" i="1"/>
  <c r="L21" i="1"/>
  <c r="L12" i="1"/>
  <c r="G6" i="2"/>
  <c r="L13" i="1"/>
  <c r="L20" i="1"/>
  <c r="L3" i="1"/>
  <c r="L17" i="1"/>
  <c r="L9" i="1"/>
  <c r="L16" i="1"/>
  <c r="L8" i="1"/>
  <c r="L19" i="1"/>
  <c r="L11" i="1"/>
  <c r="L22" i="1"/>
  <c r="L14" i="1"/>
  <c r="L15" i="1"/>
  <c r="L7" i="1"/>
  <c r="G5" i="2" l="1"/>
  <c r="G7" i="2"/>
  <c r="G8" i="2"/>
  <c r="G9" i="2"/>
  <c r="G10" i="2"/>
  <c r="G11" i="2"/>
  <c r="G12" i="2"/>
  <c r="G13" i="2"/>
  <c r="G14" i="2"/>
  <c r="G15" i="2"/>
  <c r="G16" i="2"/>
  <c r="G17" i="2"/>
  <c r="G18" i="2"/>
  <c r="G19" i="2"/>
  <c r="G20" i="2"/>
  <c r="G21" i="2"/>
  <c r="G22" i="2"/>
  <c r="G23" i="2"/>
  <c r="G24" i="2"/>
</calcChain>
</file>

<file path=xl/sharedStrings.xml><?xml version="1.0" encoding="utf-8"?>
<sst xmlns="http://schemas.openxmlformats.org/spreadsheetml/2006/main" count="122" uniqueCount="56">
  <si>
    <t>Fertilizzanti</t>
  </si>
  <si>
    <t>Fattore di emissione N (%)</t>
  </si>
  <si>
    <t xml:space="preserve">Solfato ammonico </t>
  </si>
  <si>
    <t xml:space="preserve">Calciocianamide </t>
  </si>
  <si>
    <t xml:space="preserve">Nitrato </t>
  </si>
  <si>
    <t xml:space="preserve">Urea </t>
  </si>
  <si>
    <t xml:space="preserve">Altri azotati nitrici </t>
  </si>
  <si>
    <t xml:space="preserve">Altri azotati ammoniacali </t>
  </si>
  <si>
    <t xml:space="preserve">Altri azotati ammidici </t>
  </si>
  <si>
    <t xml:space="preserve">Azoto-fosfatici </t>
  </si>
  <si>
    <t xml:space="preserve">Azoto-potassici </t>
  </si>
  <si>
    <t xml:space="preserve">Azoto-fosfo-potassici </t>
  </si>
  <si>
    <t xml:space="preserve">Organici azotati semplici </t>
  </si>
  <si>
    <t xml:space="preserve">Organici composti </t>
  </si>
  <si>
    <t xml:space="preserve">Organo-minerali azotati semplici </t>
  </si>
  <si>
    <t xml:space="preserve">Organo-minerali composti </t>
  </si>
  <si>
    <t xml:space="preserve">Ammendanti - vegetale </t>
  </si>
  <si>
    <t xml:space="preserve">Ammendanti - misto </t>
  </si>
  <si>
    <t xml:space="preserve">Ammendanti - torboso composto </t>
  </si>
  <si>
    <t xml:space="preserve">Ammendanti - torba </t>
  </si>
  <si>
    <t xml:space="preserve">Ammendanti - letame </t>
  </si>
  <si>
    <t xml:space="preserve">Altri ammendanti </t>
  </si>
  <si>
    <t>Emissini di Ammoniaca da Fertilizzante</t>
  </si>
  <si>
    <t xml:space="preserve">Fertilizzante </t>
  </si>
  <si>
    <t>t NH3</t>
  </si>
  <si>
    <t>Quantità di Fertilizzante</t>
  </si>
  <si>
    <t>t</t>
  </si>
  <si>
    <t>Misura di Abbattimento</t>
  </si>
  <si>
    <t>%</t>
  </si>
  <si>
    <t xml:space="preserve">Emissioni Annue NH3 senza abbattimento </t>
  </si>
  <si>
    <t>Calciocianamide</t>
  </si>
  <si>
    <t xml:space="preserve">Emissioni Annue NH3 con abbattimento </t>
  </si>
  <si>
    <t>Distribuzione in pieno campo</t>
  </si>
  <si>
    <t>Iniezione a solchi chiusi</t>
  </si>
  <si>
    <t>Incorporazione</t>
  </si>
  <si>
    <t>Distribuzione di precisione (VRA)</t>
  </si>
  <si>
    <t>Irrigazione (fertirrigazione)</t>
  </si>
  <si>
    <t>Tecnica scelta</t>
  </si>
  <si>
    <r>
      <t>Abbattimento delle emissioni di NH</t>
    </r>
    <r>
      <rPr>
        <b/>
        <vertAlign val="subscript"/>
        <sz val="11"/>
        <color theme="1"/>
        <rFont val="Calibri"/>
        <family val="2"/>
        <scheme val="minor"/>
      </rPr>
      <t>3</t>
    </r>
    <r>
      <rPr>
        <b/>
        <sz val="11"/>
        <color theme="1"/>
        <rFont val="Calibri"/>
        <family val="2"/>
        <scheme val="minor"/>
      </rPr>
      <t xml:space="preserve"> (%)</t>
    </r>
  </si>
  <si>
    <t>Tecniche di abbattimento</t>
  </si>
  <si>
    <t>Parametri</t>
  </si>
  <si>
    <t>Fertilizzanti e Tecniche</t>
  </si>
  <si>
    <t>Fonti</t>
  </si>
  <si>
    <t>- Software S.C.E.N.A
https://scena.enea.it</t>
  </si>
  <si>
    <t>- EEA report 13/2019
EMEP/EEA air pollutant emission
 inventory guidebook 2019
https://www.eea.europa.eu/publications/emep-eea-guidebook-2019</t>
  </si>
  <si>
    <t xml:space="preserve"> ENEA
https://www.espa.enea.it </t>
  </si>
  <si>
    <t>-   SCENA - Strumento di Calcolo delle Emissioni di ammoniaca (NH3) nel settore Agricolo, Manuale D’Uso, ES-PA ENEA 2021</t>
  </si>
  <si>
    <t>https://scena.enea.it/login</t>
  </si>
  <si>
    <t>-   Italian Emission Inventory 1990-2020. Informative Inventory Report 2022</t>
  </si>
  <si>
    <t>https://www.isprambiente.gov.it/it/pubblicazioni/rapporti/italian-emission-inventory-1990-2020</t>
  </si>
  <si>
    <t>Titolo del Fertilizzante per N</t>
  </si>
  <si>
    <t>https://www.ipcc-nggip.iges.or.jp/</t>
  </si>
  <si>
    <t>-  ISPRA 2022, Italian Greenhouse Gas Inventory 1990 -2020 National Inventory Report 2022, Rapporto 360/2022.
https://www.isprambiente.gov.it/it/pubblicazioni</t>
  </si>
  <si>
    <t xml:space="preserve">- IPCC 2019, 2019 Refinement to the 2006 IPCC Guidelines for National Greenhouse Gas Inventories </t>
  </si>
  <si>
    <t>Coefficiente di Diffusione della Misura di Abbattimento</t>
  </si>
  <si>
    <t>Nelle tabelle vengono calcolate le Emissioni Annue di Ammoniaca dall'uso di Fertilizzanti nel Settore Agricolo, senza e con misure di abbattimento. Inserire nelle celle evidenziate in arancione, corrispondenti alla tipologia di fertilizante, il quantitativo di fertilizzante in tonnellate e, se opportuno, modificare il contenuto percentuale di N. Selezionare, poi, dall'elenco a tendina presente nelle celle azzurre l'eventuale tecnica di abbattimento e scrivere, nella casella gialla a lato, il coefficiente di diffusione della tecnica, indicando la percentuale dei terreni su cui si applica. Vengono calcolate le emissioni annue di NH3 in tonnellate, sia totali in assenza di misure di abbattimento, sia con l'attuazione di una delle misure di abbattimento.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</si>
</sst>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vertAlign val="subscript"/>
      <sz val="11"/>
      <color theme="1"/>
      <name val="Calibri"/>
      <family val="2"/>
      <scheme val="minor"/>
    </font>
    <font>
      <b/>
      <sz val="14"/>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9" fontId="5" fillId="0" borderId="0" applyFont="0" applyFill="0" applyBorder="0" applyAlignment="0" applyProtection="0"/>
    <xf numFmtId="0" fontId="8" fillId="0" borderId="0" applyNumberFormat="0" applyFill="0" applyBorder="0" applyAlignment="0" applyProtection="0"/>
  </cellStyleXfs>
  <cellXfs count="43">
    <xf numFmtId="0" fontId="0" fillId="0" borderId="0" xfId="0"/>
    <xf numFmtId="0" fontId="0" fillId="0" borderId="0" xfId="0" applyFont="1"/>
    <xf numFmtId="0" fontId="1" fillId="0" borderId="0" xfId="0" applyFont="1"/>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Font="1" applyBorder="1" applyAlignment="1">
      <alignment vertical="center" wrapText="1"/>
    </xf>
    <xf numFmtId="164" fontId="0" fillId="0" borderId="1" xfId="0" applyNumberFormat="1" applyFont="1" applyBorder="1"/>
    <xf numFmtId="0" fontId="0" fillId="2" borderId="1" xfId="0" applyFont="1" applyFill="1" applyBorder="1"/>
    <xf numFmtId="10" fontId="0" fillId="2" borderId="1" xfId="0" applyNumberFormat="1" applyFont="1" applyFill="1" applyBorder="1"/>
    <xf numFmtId="0" fontId="0" fillId="0" borderId="0" xfId="0" applyFill="1" applyBorder="1" applyAlignment="1">
      <alignment vertical="center" wrapText="1"/>
    </xf>
    <xf numFmtId="0" fontId="0" fillId="0" borderId="0" xfId="0" applyFill="1" applyBorder="1"/>
    <xf numFmtId="0" fontId="0" fillId="0" borderId="0" xfId="0" applyFont="1" applyAlignment="1">
      <alignment wrapText="1"/>
    </xf>
    <xf numFmtId="164" fontId="0" fillId="5" borderId="1" xfId="0" applyNumberFormat="1" applyFont="1" applyFill="1" applyBorder="1" applyAlignment="1">
      <alignment wrapText="1"/>
    </xf>
    <xf numFmtId="0" fontId="0" fillId="0" borderId="0" xfId="0" applyAlignment="1">
      <alignment wrapText="1"/>
    </xf>
    <xf numFmtId="0" fontId="1" fillId="0" borderId="11" xfId="0" applyFont="1" applyBorder="1" applyAlignment="1">
      <alignment horizontal="center"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1" fillId="0" borderId="13" xfId="0" applyFont="1" applyBorder="1" applyAlignment="1">
      <alignment horizontal="center"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1" fillId="0" borderId="19" xfId="0" applyFont="1" applyBorder="1" applyAlignment="1">
      <alignment horizontal="center" vertical="center" wrapText="1"/>
    </xf>
    <xf numFmtId="9" fontId="0" fillId="0" borderId="10" xfId="1" applyFont="1" applyBorder="1" applyAlignment="1">
      <alignment vertical="center" wrapText="1"/>
    </xf>
    <xf numFmtId="9" fontId="0" fillId="0" borderId="20" xfId="1" applyFont="1" applyBorder="1" applyAlignment="1">
      <alignment vertical="center" wrapText="1"/>
    </xf>
    <xf numFmtId="9" fontId="0" fillId="0" borderId="1" xfId="1" applyFont="1" applyBorder="1"/>
    <xf numFmtId="9" fontId="0" fillId="0" borderId="17" xfId="1" applyFont="1" applyBorder="1"/>
    <xf numFmtId="0" fontId="7" fillId="0" borderId="0" xfId="0" applyFont="1"/>
    <xf numFmtId="0" fontId="1" fillId="0" borderId="12" xfId="0" applyFont="1" applyBorder="1" applyAlignment="1">
      <alignment vertical="center" wrapText="1"/>
    </xf>
    <xf numFmtId="0" fontId="1" fillId="2" borderId="13" xfId="0" applyFont="1" applyFill="1" applyBorder="1" applyAlignment="1">
      <alignment vertical="center" wrapText="1"/>
    </xf>
    <xf numFmtId="9" fontId="0" fillId="2" borderId="15" xfId="1" applyFont="1" applyFill="1" applyBorder="1"/>
    <xf numFmtId="9" fontId="0" fillId="2" borderId="18" xfId="1" applyFont="1" applyFill="1" applyBorder="1"/>
    <xf numFmtId="49" fontId="0" fillId="0" borderId="0" xfId="0" applyNumberFormat="1" applyAlignment="1">
      <alignment wrapText="1"/>
    </xf>
    <xf numFmtId="49" fontId="8" fillId="0" borderId="0" xfId="2" applyNumberFormat="1" applyAlignment="1">
      <alignment vertical="center" wrapText="1"/>
    </xf>
    <xf numFmtId="0" fontId="4" fillId="0" borderId="0" xfId="0" applyFont="1" applyAlignment="1">
      <alignment horizontal="left"/>
    </xf>
    <xf numFmtId="0" fontId="0" fillId="4" borderId="7" xfId="0" applyFill="1" applyBorder="1" applyAlignment="1">
      <alignment horizontal="left" vertical="center" wrapText="1" indent="1"/>
    </xf>
    <xf numFmtId="0" fontId="0" fillId="4" borderId="2" xfId="0" applyFill="1" applyBorder="1" applyAlignment="1">
      <alignment horizontal="left" vertical="center" wrapText="1" indent="1"/>
    </xf>
    <xf numFmtId="0" fontId="0" fillId="4" borderId="3" xfId="0" applyFill="1" applyBorder="1" applyAlignment="1">
      <alignment horizontal="left" vertical="center" wrapText="1" indent="1"/>
    </xf>
    <xf numFmtId="0" fontId="0" fillId="4" borderId="8"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4" xfId="0" applyFill="1" applyBorder="1" applyAlignment="1">
      <alignment horizontal="left" vertical="center" wrapText="1" indent="1"/>
    </xf>
    <xf numFmtId="0" fontId="0" fillId="4" borderId="9" xfId="0" applyFill="1" applyBorder="1" applyAlignment="1">
      <alignment horizontal="left" vertical="center" wrapText="1" indent="1"/>
    </xf>
    <xf numFmtId="0" fontId="0" fillId="4" borderId="5" xfId="0" applyFill="1" applyBorder="1" applyAlignment="1">
      <alignment horizontal="left" vertical="center" wrapText="1" indent="1"/>
    </xf>
    <xf numFmtId="0" fontId="0" fillId="4" borderId="6" xfId="0" applyFill="1" applyBorder="1" applyAlignment="1">
      <alignment horizontal="left" vertical="center" wrapText="1" indent="1"/>
    </xf>
    <xf numFmtId="9" fontId="0" fillId="6" borderId="1" xfId="1" applyFont="1" applyFill="1" applyBorder="1"/>
  </cellXfs>
  <cellStyles count="3">
    <cellStyle name="Collegamento ipertestuale" xfId="2" builtinId="8"/>
    <cellStyle name="Normale" xfId="0" builtinId="0"/>
    <cellStyle name="Percentuale"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espa.enea.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70" zoomScaleNormal="70" workbookViewId="0">
      <selection activeCell="P10" sqref="P10"/>
    </sheetView>
  </sheetViews>
  <sheetFormatPr defaultRowHeight="15" x14ac:dyDescent="0.25"/>
  <cols>
    <col min="1" max="3" width="14.5703125" style="1" customWidth="1"/>
    <col min="4" max="4" width="14.5703125" customWidth="1"/>
    <col min="5" max="5" width="14.5703125" style="13" customWidth="1"/>
    <col min="6" max="7" width="14.5703125" customWidth="1"/>
    <col min="8" max="8" width="8" customWidth="1"/>
    <col min="9" max="11" width="14.5703125" customWidth="1"/>
  </cols>
  <sheetData>
    <row r="1" spans="1:13" ht="21" x14ac:dyDescent="0.35">
      <c r="A1" s="32" t="s">
        <v>22</v>
      </c>
      <c r="B1" s="32"/>
      <c r="C1" s="32"/>
      <c r="D1" s="32"/>
      <c r="E1" s="32"/>
      <c r="F1" s="32"/>
      <c r="G1" s="32"/>
    </row>
    <row r="2" spans="1:13" s="1" customFormat="1" ht="15.75" thickBot="1" x14ac:dyDescent="0.3">
      <c r="A2" s="2"/>
      <c r="E2" s="11"/>
    </row>
    <row r="3" spans="1:13" ht="62.1" customHeight="1" x14ac:dyDescent="0.25">
      <c r="A3" s="3" t="s">
        <v>23</v>
      </c>
      <c r="B3" s="3" t="s">
        <v>25</v>
      </c>
      <c r="C3" s="3" t="s">
        <v>50</v>
      </c>
      <c r="D3" s="3" t="s">
        <v>29</v>
      </c>
      <c r="E3" s="3" t="s">
        <v>27</v>
      </c>
      <c r="F3" s="3" t="s">
        <v>54</v>
      </c>
      <c r="G3" s="3" t="s">
        <v>31</v>
      </c>
      <c r="I3" s="33" t="s">
        <v>55</v>
      </c>
      <c r="J3" s="34"/>
      <c r="K3" s="35"/>
    </row>
    <row r="4" spans="1:13" ht="15.75" x14ac:dyDescent="0.25">
      <c r="A4" s="3"/>
      <c r="B4" s="4" t="s">
        <v>26</v>
      </c>
      <c r="C4" s="4" t="s">
        <v>28</v>
      </c>
      <c r="D4" s="4" t="s">
        <v>24</v>
      </c>
      <c r="E4" s="4"/>
      <c r="F4" s="4" t="s">
        <v>28</v>
      </c>
      <c r="G4" s="4" t="s">
        <v>24</v>
      </c>
      <c r="I4" s="36"/>
      <c r="J4" s="37"/>
      <c r="K4" s="38"/>
    </row>
    <row r="5" spans="1:13" ht="45" x14ac:dyDescent="0.25">
      <c r="A5" s="5" t="s">
        <v>2</v>
      </c>
      <c r="B5" s="7">
        <v>5</v>
      </c>
      <c r="C5" s="8">
        <v>0.20799999999999999</v>
      </c>
      <c r="D5" s="6">
        <f>(B5*C5)*Calcolo!B3*(17/14)</f>
        <v>10.102857142857143</v>
      </c>
      <c r="E5" s="12" t="s">
        <v>32</v>
      </c>
      <c r="F5" s="42">
        <v>1</v>
      </c>
      <c r="G5" s="6">
        <f>D5-(D5*Calcolo!L3*F5)</f>
        <v>10.102857142857143</v>
      </c>
      <c r="I5" s="36"/>
      <c r="J5" s="37"/>
      <c r="K5" s="38"/>
    </row>
    <row r="6" spans="1:13" ht="45" x14ac:dyDescent="0.25">
      <c r="A6" s="5" t="s">
        <v>30</v>
      </c>
      <c r="B6" s="7">
        <v>0</v>
      </c>
      <c r="C6" s="8">
        <v>0.19700000000000001</v>
      </c>
      <c r="D6" s="6">
        <f>(B6*C6)*Calcolo!B4*(17/14)</f>
        <v>0</v>
      </c>
      <c r="E6" s="12" t="s">
        <v>32</v>
      </c>
      <c r="F6" s="42">
        <v>1</v>
      </c>
      <c r="G6" s="6">
        <f>D6-(D6*Calcolo!L4*F6)</f>
        <v>0</v>
      </c>
      <c r="I6" s="36"/>
      <c r="J6" s="37"/>
      <c r="K6" s="38"/>
    </row>
    <row r="7" spans="1:13" ht="45" x14ac:dyDescent="0.25">
      <c r="A7" s="5" t="s">
        <v>4</v>
      </c>
      <c r="B7" s="7">
        <v>0</v>
      </c>
      <c r="C7" s="8">
        <v>0.22800000000000001</v>
      </c>
      <c r="D7" s="6">
        <f>(B7*C7)*Calcolo!B5*(17/14)</f>
        <v>0</v>
      </c>
      <c r="E7" s="12" t="s">
        <v>32</v>
      </c>
      <c r="F7" s="42">
        <v>1</v>
      </c>
      <c r="G7" s="6">
        <f>D7-(D7*Calcolo!L5*F7)</f>
        <v>0</v>
      </c>
      <c r="I7" s="36"/>
      <c r="J7" s="37"/>
      <c r="K7" s="38"/>
    </row>
    <row r="8" spans="1:13" ht="45" x14ac:dyDescent="0.25">
      <c r="A8" s="5" t="s">
        <v>5</v>
      </c>
      <c r="B8" s="7">
        <v>0</v>
      </c>
      <c r="C8" s="8">
        <v>0.45900000000000002</v>
      </c>
      <c r="D8" s="6">
        <f>(B8*C8)*Calcolo!B6*(17/14)</f>
        <v>0</v>
      </c>
      <c r="E8" s="12" t="s">
        <v>32</v>
      </c>
      <c r="F8" s="42">
        <v>1</v>
      </c>
      <c r="G8" s="6">
        <f>D8-(D8*Calcolo!L6*F8)</f>
        <v>0</v>
      </c>
      <c r="I8" s="36"/>
      <c r="J8" s="37"/>
      <c r="K8" s="38"/>
    </row>
    <row r="9" spans="1:13" ht="45" x14ac:dyDescent="0.25">
      <c r="A9" s="5" t="s">
        <v>6</v>
      </c>
      <c r="B9" s="7">
        <v>0</v>
      </c>
      <c r="C9" s="8">
        <v>0.33900000000000002</v>
      </c>
      <c r="D9" s="6">
        <f>(B9*C9)*Calcolo!B7*(17/14)</f>
        <v>0</v>
      </c>
      <c r="E9" s="12" t="s">
        <v>32</v>
      </c>
      <c r="F9" s="42">
        <v>1</v>
      </c>
      <c r="G9" s="6">
        <f>D9-(D9*Calcolo!L7*F9)</f>
        <v>0</v>
      </c>
      <c r="I9" s="36"/>
      <c r="J9" s="37"/>
      <c r="K9" s="38"/>
    </row>
    <row r="10" spans="1:13" ht="45" x14ac:dyDescent="0.25">
      <c r="A10" s="5" t="s">
        <v>7</v>
      </c>
      <c r="B10" s="7">
        <v>0</v>
      </c>
      <c r="C10" s="8">
        <v>0.33900000000000002</v>
      </c>
      <c r="D10" s="6">
        <f>(B10*C10)*Calcolo!B8*(17/14)</f>
        <v>0</v>
      </c>
      <c r="E10" s="12" t="s">
        <v>32</v>
      </c>
      <c r="F10" s="42">
        <v>1</v>
      </c>
      <c r="G10" s="6">
        <f>D10-(D10*Calcolo!L8*F10)</f>
        <v>0</v>
      </c>
      <c r="I10" s="36"/>
      <c r="J10" s="37"/>
      <c r="K10" s="38"/>
      <c r="L10" s="10"/>
      <c r="M10" s="10"/>
    </row>
    <row r="11" spans="1:13" ht="45.75" thickBot="1" x14ac:dyDescent="0.3">
      <c r="A11" s="5" t="s">
        <v>8</v>
      </c>
      <c r="B11" s="7">
        <v>0</v>
      </c>
      <c r="C11" s="8">
        <v>0.33900000000000002</v>
      </c>
      <c r="D11" s="6">
        <f>(B11*C11)*Calcolo!B9*(17/14)</f>
        <v>0</v>
      </c>
      <c r="E11" s="12" t="s">
        <v>32</v>
      </c>
      <c r="F11" s="42">
        <v>1</v>
      </c>
      <c r="G11" s="6">
        <f>D11-(D11*Calcolo!L9*F11)</f>
        <v>0</v>
      </c>
      <c r="I11" s="39"/>
      <c r="J11" s="40"/>
      <c r="K11" s="41"/>
      <c r="L11" s="10"/>
      <c r="M11" s="10"/>
    </row>
    <row r="12" spans="1:13" ht="45" x14ac:dyDescent="0.25">
      <c r="A12" s="5" t="s">
        <v>9</v>
      </c>
      <c r="B12" s="7">
        <v>0</v>
      </c>
      <c r="C12" s="8">
        <v>0.17</v>
      </c>
      <c r="D12" s="6">
        <f>(B12*C12)*Calcolo!B10*(17/14)</f>
        <v>0</v>
      </c>
      <c r="E12" s="12" t="s">
        <v>32</v>
      </c>
      <c r="F12" s="42">
        <v>1</v>
      </c>
      <c r="G12" s="6">
        <f>D12-(D12*Calcolo!L10*F12)</f>
        <v>0</v>
      </c>
      <c r="I12" s="9"/>
      <c r="J12" s="9"/>
      <c r="K12" s="9"/>
      <c r="L12" s="10"/>
      <c r="M12" s="10"/>
    </row>
    <row r="13" spans="1:13" ht="45" x14ac:dyDescent="0.25">
      <c r="A13" s="5" t="s">
        <v>10</v>
      </c>
      <c r="B13" s="7">
        <v>0</v>
      </c>
      <c r="C13" s="8">
        <v>0.193</v>
      </c>
      <c r="D13" s="6">
        <f>(B13*C13)*Calcolo!B11*(17/14)</f>
        <v>0</v>
      </c>
      <c r="E13" s="12" t="s">
        <v>32</v>
      </c>
      <c r="F13" s="42">
        <v>1</v>
      </c>
      <c r="G13" s="6">
        <f>D13-(D13*Calcolo!L11*F13)</f>
        <v>0</v>
      </c>
      <c r="I13" s="9"/>
      <c r="J13" s="9"/>
      <c r="K13" s="9"/>
      <c r="L13" s="10"/>
      <c r="M13" s="10"/>
    </row>
    <row r="14" spans="1:13" ht="45" x14ac:dyDescent="0.25">
      <c r="A14" s="5" t="s">
        <v>11</v>
      </c>
      <c r="B14" s="7">
        <v>0</v>
      </c>
      <c r="C14" s="8">
        <v>0.127</v>
      </c>
      <c r="D14" s="6">
        <f>(B14*C14)*Calcolo!B12*(17/14)</f>
        <v>0</v>
      </c>
      <c r="E14" s="12" t="s">
        <v>32</v>
      </c>
      <c r="F14" s="42">
        <v>1</v>
      </c>
      <c r="G14" s="6">
        <f>D14-(D14*Calcolo!L12*F14)</f>
        <v>0</v>
      </c>
      <c r="I14" s="9"/>
      <c r="J14" s="9"/>
      <c r="K14" s="9"/>
      <c r="L14" s="10"/>
      <c r="M14" s="10"/>
    </row>
    <row r="15" spans="1:13" ht="45" hidden="1" x14ac:dyDescent="0.25">
      <c r="A15" s="5" t="s">
        <v>12</v>
      </c>
      <c r="B15" s="7">
        <v>0</v>
      </c>
      <c r="C15" s="8">
        <v>0</v>
      </c>
      <c r="D15" s="6">
        <f>(B15*C15)*Calcolo!B13*(17/14)</f>
        <v>0</v>
      </c>
      <c r="E15" s="12" t="s">
        <v>32</v>
      </c>
      <c r="F15" s="42">
        <v>1</v>
      </c>
      <c r="G15" s="6">
        <f>D15-(D15*Calcolo!L13*F15)</f>
        <v>0</v>
      </c>
      <c r="I15" s="9"/>
      <c r="J15" s="9"/>
      <c r="K15" s="9"/>
      <c r="L15" s="10"/>
      <c r="M15" s="10"/>
    </row>
    <row r="16" spans="1:13" ht="45" hidden="1" x14ac:dyDescent="0.25">
      <c r="A16" s="5" t="s">
        <v>13</v>
      </c>
      <c r="B16" s="7">
        <v>0</v>
      </c>
      <c r="C16" s="8">
        <v>0</v>
      </c>
      <c r="D16" s="6">
        <f>(B16*C16)*Calcolo!B14*(17/14)</f>
        <v>0</v>
      </c>
      <c r="E16" s="12" t="s">
        <v>32</v>
      </c>
      <c r="F16" s="42">
        <v>1</v>
      </c>
      <c r="G16" s="6">
        <f>D16-(D16*Calcolo!L14*F16)</f>
        <v>0</v>
      </c>
      <c r="I16" s="9"/>
      <c r="J16" s="9"/>
      <c r="K16" s="9"/>
      <c r="L16" s="10"/>
      <c r="M16" s="10"/>
    </row>
    <row r="17" spans="1:13" ht="60" hidden="1" x14ac:dyDescent="0.25">
      <c r="A17" s="15" t="s">
        <v>14</v>
      </c>
      <c r="B17" s="7">
        <v>0</v>
      </c>
      <c r="C17" s="8">
        <v>0</v>
      </c>
      <c r="D17" s="6">
        <f>(B17*C17)*Calcolo!B15*(17/14)</f>
        <v>0</v>
      </c>
      <c r="E17" s="12" t="s">
        <v>32</v>
      </c>
      <c r="F17" s="42">
        <v>1</v>
      </c>
      <c r="G17" s="6">
        <f>D17-(D17*Calcolo!L15*F17)</f>
        <v>0</v>
      </c>
      <c r="I17" s="9"/>
      <c r="J17" s="9"/>
      <c r="K17" s="9"/>
      <c r="L17" s="10"/>
      <c r="M17" s="10"/>
    </row>
    <row r="18" spans="1:13" ht="45" x14ac:dyDescent="0.25">
      <c r="A18" s="5" t="s">
        <v>15</v>
      </c>
      <c r="B18" s="7">
        <v>0</v>
      </c>
      <c r="C18" s="8">
        <v>9.5000000000000001E-2</v>
      </c>
      <c r="D18" s="6">
        <f>(B18*C18)*Calcolo!B16*(17/14)</f>
        <v>0</v>
      </c>
      <c r="E18" s="12" t="s">
        <v>32</v>
      </c>
      <c r="F18" s="42">
        <v>1</v>
      </c>
      <c r="G18" s="6">
        <f>D18-(D18*Calcolo!L16*F18)</f>
        <v>0</v>
      </c>
      <c r="I18" s="10"/>
      <c r="J18" s="10"/>
      <c r="K18" s="10"/>
      <c r="L18" s="10"/>
      <c r="M18" s="10"/>
    </row>
    <row r="19" spans="1:13" ht="45" hidden="1" x14ac:dyDescent="0.25">
      <c r="A19" s="5" t="s">
        <v>16</v>
      </c>
      <c r="B19" s="7">
        <v>0</v>
      </c>
      <c r="C19" s="8">
        <v>0</v>
      </c>
      <c r="D19" s="6">
        <f>(B19*C19)*Calcolo!B17*(17/14)</f>
        <v>0</v>
      </c>
      <c r="E19" s="12" t="s">
        <v>32</v>
      </c>
      <c r="F19" s="42">
        <v>1</v>
      </c>
      <c r="G19" s="6">
        <f>D19-(D19*Calcolo!L17*F19)</f>
        <v>0</v>
      </c>
      <c r="I19" s="10"/>
      <c r="J19" s="10"/>
      <c r="K19" s="10"/>
      <c r="L19" s="10"/>
      <c r="M19" s="10"/>
    </row>
    <row r="20" spans="1:13" ht="45" hidden="1" x14ac:dyDescent="0.25">
      <c r="A20" s="5" t="s">
        <v>17</v>
      </c>
      <c r="B20" s="7">
        <v>0</v>
      </c>
      <c r="C20" s="8">
        <v>0</v>
      </c>
      <c r="D20" s="6">
        <f>(B20*C20)*Calcolo!B18*(17/14)</f>
        <v>0</v>
      </c>
      <c r="E20" s="12" t="s">
        <v>32</v>
      </c>
      <c r="F20" s="42">
        <v>1</v>
      </c>
      <c r="G20" s="6">
        <f>D20-(D20*Calcolo!L18*F20)</f>
        <v>0</v>
      </c>
      <c r="I20" s="10"/>
      <c r="J20" s="10"/>
      <c r="K20" s="10"/>
      <c r="L20" s="10"/>
      <c r="M20" s="10"/>
    </row>
    <row r="21" spans="1:13" ht="45" hidden="1" x14ac:dyDescent="0.25">
      <c r="A21" s="5" t="s">
        <v>18</v>
      </c>
      <c r="B21" s="7">
        <v>0</v>
      </c>
      <c r="C21" s="8">
        <v>0</v>
      </c>
      <c r="D21" s="6">
        <f>(B21*C21)*Calcolo!B19*(17/14)</f>
        <v>0</v>
      </c>
      <c r="E21" s="12" t="s">
        <v>32</v>
      </c>
      <c r="F21" s="42">
        <v>1</v>
      </c>
      <c r="G21" s="6">
        <f>D21-(D21*Calcolo!L19*F21)</f>
        <v>0</v>
      </c>
    </row>
    <row r="22" spans="1:13" ht="45" hidden="1" x14ac:dyDescent="0.25">
      <c r="A22" s="5" t="s">
        <v>19</v>
      </c>
      <c r="B22" s="7">
        <v>0</v>
      </c>
      <c r="C22" s="8">
        <v>0</v>
      </c>
      <c r="D22" s="6">
        <f>(B22*C22)*Calcolo!B20*(17/14)</f>
        <v>0</v>
      </c>
      <c r="E22" s="12" t="s">
        <v>32</v>
      </c>
      <c r="F22" s="42">
        <v>1</v>
      </c>
      <c r="G22" s="6">
        <f>D22-(D22*Calcolo!L20*F22)</f>
        <v>0</v>
      </c>
    </row>
    <row r="23" spans="1:13" ht="45" hidden="1" x14ac:dyDescent="0.25">
      <c r="A23" s="5" t="s">
        <v>20</v>
      </c>
      <c r="B23" s="7">
        <v>0</v>
      </c>
      <c r="C23" s="8">
        <v>0</v>
      </c>
      <c r="D23" s="6">
        <f>(B23*C23)*Calcolo!B21*(17/14)</f>
        <v>0</v>
      </c>
      <c r="E23" s="12" t="s">
        <v>32</v>
      </c>
      <c r="F23" s="42">
        <v>1</v>
      </c>
      <c r="G23" s="6">
        <f>D23-(D23*Calcolo!L21*F23)</f>
        <v>0</v>
      </c>
    </row>
    <row r="24" spans="1:13" ht="45" hidden="1" x14ac:dyDescent="0.25">
      <c r="A24" s="5" t="s">
        <v>21</v>
      </c>
      <c r="B24" s="7">
        <v>0</v>
      </c>
      <c r="C24" s="8">
        <v>0</v>
      </c>
      <c r="D24" s="6">
        <f>(B24*C24)*Calcolo!B22*(17/14)</f>
        <v>0</v>
      </c>
      <c r="E24" s="12" t="s">
        <v>32</v>
      </c>
      <c r="F24" s="42">
        <v>1</v>
      </c>
      <c r="G24" s="6">
        <f>D24-(D24*Calcolo!L22*F24)</f>
        <v>0</v>
      </c>
    </row>
  </sheetData>
  <mergeCells count="2">
    <mergeCell ref="A1:G1"/>
    <mergeCell ref="I3:K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Calcolo!$D$3:$D$7</xm:f>
          </x14:formula1>
          <xm:sqref>E5:E24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E12" sqref="E12"/>
    </sheetView>
  </sheetViews>
  <sheetFormatPr defaultRowHeight="15" x14ac:dyDescent="0.25"/>
  <cols>
    <col min="1" max="2" width="15.5703125" style="1" customWidth="1"/>
    <col min="3" max="3" width="6.5703125" style="1" customWidth="1"/>
    <col min="4" max="4" width="15.5703125" style="1" customWidth="1"/>
    <col min="5" max="5" width="13.140625" style="1" customWidth="1"/>
    <col min="6" max="6" width="15.5703125" style="1" customWidth="1"/>
    <col min="7" max="11" width="13.5703125" style="1" customWidth="1"/>
  </cols>
  <sheetData>
    <row r="1" spans="1:12" ht="19.5" thickBot="1" x14ac:dyDescent="0.35">
      <c r="A1" s="25" t="s">
        <v>40</v>
      </c>
    </row>
    <row r="2" spans="1:12" ht="63" x14ac:dyDescent="0.25">
      <c r="A2" s="14" t="s">
        <v>0</v>
      </c>
      <c r="B2" s="17" t="s">
        <v>1</v>
      </c>
      <c r="D2" s="14" t="s">
        <v>39</v>
      </c>
      <c r="E2" s="20" t="s">
        <v>38</v>
      </c>
      <c r="F2" s="14" t="s">
        <v>41</v>
      </c>
      <c r="G2" s="26" t="s">
        <v>32</v>
      </c>
      <c r="H2" s="26" t="s">
        <v>33</v>
      </c>
      <c r="I2" s="26" t="s">
        <v>34</v>
      </c>
      <c r="J2" s="26" t="s">
        <v>35</v>
      </c>
      <c r="K2" s="26" t="s">
        <v>36</v>
      </c>
      <c r="L2" s="27" t="s">
        <v>37</v>
      </c>
    </row>
    <row r="3" spans="1:12" ht="30" x14ac:dyDescent="0.25">
      <c r="A3" s="15" t="s">
        <v>2</v>
      </c>
      <c r="B3" s="18">
        <v>8</v>
      </c>
      <c r="D3" s="15" t="s">
        <v>32</v>
      </c>
      <c r="E3" s="21">
        <v>0</v>
      </c>
      <c r="F3" s="15" t="s">
        <v>2</v>
      </c>
      <c r="G3" s="23">
        <f>IF(Emissioni!$E5=Calcolo!$G$2,Calcolo!$E$3,0)</f>
        <v>0</v>
      </c>
      <c r="H3" s="23">
        <f>IF(Emissioni!$E5=Calcolo!H$2,$E$4,0)</f>
        <v>0</v>
      </c>
      <c r="I3" s="23">
        <f>IF(Emissioni!$E5=Calcolo!I$2,$E$5,0)</f>
        <v>0</v>
      </c>
      <c r="J3" s="23">
        <f>IF(Emissioni!$E5=Calcolo!J$2,$E$6,0)</f>
        <v>0</v>
      </c>
      <c r="K3" s="23">
        <f>IF(Emissioni!$E5=Calcolo!K$2,$E$7,0)</f>
        <v>0</v>
      </c>
      <c r="L3" s="28">
        <f>SUM(G3:K3)</f>
        <v>0</v>
      </c>
    </row>
    <row r="4" spans="1:12" ht="30" x14ac:dyDescent="0.25">
      <c r="A4" s="15" t="s">
        <v>3</v>
      </c>
      <c r="B4" s="18">
        <v>1</v>
      </c>
      <c r="D4" s="15" t="s">
        <v>33</v>
      </c>
      <c r="E4" s="21">
        <v>0.8</v>
      </c>
      <c r="F4" s="15" t="s">
        <v>3</v>
      </c>
      <c r="G4" s="23">
        <f>IF(Emissioni!$E6=Calcolo!$G$2,Calcolo!$E$3,0)</f>
        <v>0</v>
      </c>
      <c r="H4" s="23">
        <f>IF(Emissioni!$E6=Calcolo!H$2,$E$4,0)</f>
        <v>0</v>
      </c>
      <c r="I4" s="23">
        <f>IF(Emissioni!$E6=Calcolo!I$2,$E$5,0)</f>
        <v>0</v>
      </c>
      <c r="J4" s="23">
        <f>IF(Emissioni!$E6=Calcolo!J$2,$E$6,0)</f>
        <v>0</v>
      </c>
      <c r="K4" s="23">
        <f>IF(Emissioni!$E6=Calcolo!K$2,$E$7,0)</f>
        <v>0</v>
      </c>
      <c r="L4" s="28">
        <f t="shared" ref="L4:L22" si="0">SUM(G4:K4)</f>
        <v>0</v>
      </c>
    </row>
    <row r="5" spans="1:12" x14ac:dyDescent="0.25">
      <c r="A5" s="15" t="s">
        <v>4</v>
      </c>
      <c r="B5" s="18">
        <v>1</v>
      </c>
      <c r="D5" s="15" t="s">
        <v>34</v>
      </c>
      <c r="E5" s="21">
        <v>0.5</v>
      </c>
      <c r="F5" s="15" t="s">
        <v>4</v>
      </c>
      <c r="G5" s="23">
        <f>IF(Emissioni!$E7=Calcolo!$G$2,Calcolo!$E$3,0)</f>
        <v>0</v>
      </c>
      <c r="H5" s="23">
        <f>IF(Emissioni!$E7=Calcolo!H$2,$E$4,0)</f>
        <v>0</v>
      </c>
      <c r="I5" s="23">
        <f>IF(Emissioni!$E7=Calcolo!I$2,$E$5,0)</f>
        <v>0</v>
      </c>
      <c r="J5" s="23">
        <f>IF(Emissioni!$E7=Calcolo!J$2,$E$6,0)</f>
        <v>0</v>
      </c>
      <c r="K5" s="23">
        <f>IF(Emissioni!$E7=Calcolo!K$2,$E$7,0)</f>
        <v>0</v>
      </c>
      <c r="L5" s="28">
        <f t="shared" si="0"/>
        <v>0</v>
      </c>
    </row>
    <row r="6" spans="1:12" ht="45" x14ac:dyDescent="0.25">
      <c r="A6" s="15" t="s">
        <v>5</v>
      </c>
      <c r="B6" s="18">
        <v>13</v>
      </c>
      <c r="D6" s="15" t="s">
        <v>35</v>
      </c>
      <c r="E6" s="21">
        <v>0.5</v>
      </c>
      <c r="F6" s="15" t="s">
        <v>5</v>
      </c>
      <c r="G6" s="23">
        <f>IF(Emissioni!$E8=Calcolo!$G$2,Calcolo!$E$3,0)</f>
        <v>0</v>
      </c>
      <c r="H6" s="23">
        <f>IF(Emissioni!$E8=Calcolo!H$2,$E$4,0)</f>
        <v>0</v>
      </c>
      <c r="I6" s="23">
        <f>IF(Emissioni!$E8=Calcolo!I$2,$E$5,0)</f>
        <v>0</v>
      </c>
      <c r="J6" s="23">
        <f>IF(Emissioni!$E8=Calcolo!J$2,$E$6,0)</f>
        <v>0</v>
      </c>
      <c r="K6" s="23">
        <f>IF(Emissioni!$E8=Calcolo!K$2,$E$7,0)</f>
        <v>0</v>
      </c>
      <c r="L6" s="28">
        <f t="shared" si="0"/>
        <v>0</v>
      </c>
    </row>
    <row r="7" spans="1:12" ht="30.75" thickBot="1" x14ac:dyDescent="0.3">
      <c r="A7" s="15" t="s">
        <v>6</v>
      </c>
      <c r="B7" s="18">
        <v>1</v>
      </c>
      <c r="D7" s="16" t="s">
        <v>36</v>
      </c>
      <c r="E7" s="22">
        <v>0.4</v>
      </c>
      <c r="F7" s="15" t="s">
        <v>6</v>
      </c>
      <c r="G7" s="23">
        <f>IF(Emissioni!$E9=Calcolo!$G$2,Calcolo!$E$3,0)</f>
        <v>0</v>
      </c>
      <c r="H7" s="23">
        <f>IF(Emissioni!$E9=Calcolo!H$2,$E$4,0)</f>
        <v>0</v>
      </c>
      <c r="I7" s="23">
        <f>IF(Emissioni!$E9=Calcolo!I$2,$E$5,0)</f>
        <v>0</v>
      </c>
      <c r="J7" s="23">
        <f>IF(Emissioni!$E9=Calcolo!J$2,$E$6,0)</f>
        <v>0</v>
      </c>
      <c r="K7" s="23">
        <f>IF(Emissioni!$E9=Calcolo!K$2,$E$7,0)</f>
        <v>0</v>
      </c>
      <c r="L7" s="28">
        <f t="shared" si="0"/>
        <v>0</v>
      </c>
    </row>
    <row r="8" spans="1:12" ht="30" x14ac:dyDescent="0.25">
      <c r="A8" s="15" t="s">
        <v>7</v>
      </c>
      <c r="B8" s="18">
        <v>1</v>
      </c>
      <c r="F8" s="15" t="s">
        <v>7</v>
      </c>
      <c r="G8" s="23">
        <f>IF(Emissioni!$E10=Calcolo!$G$2,Calcolo!$E$3,0)</f>
        <v>0</v>
      </c>
      <c r="H8" s="23">
        <f>IF(Emissioni!$E10=Calcolo!H$2,$E$4,0)</f>
        <v>0</v>
      </c>
      <c r="I8" s="23">
        <f>IF(Emissioni!$E10=Calcolo!I$2,$E$5,0)</f>
        <v>0</v>
      </c>
      <c r="J8" s="23">
        <f>IF(Emissioni!$E10=Calcolo!J$2,$E$6,0)</f>
        <v>0</v>
      </c>
      <c r="K8" s="23">
        <f>IF(Emissioni!$E10=Calcolo!K$2,$E$7,0)</f>
        <v>0</v>
      </c>
      <c r="L8" s="28">
        <f t="shared" si="0"/>
        <v>0</v>
      </c>
    </row>
    <row r="9" spans="1:12" ht="30" x14ac:dyDescent="0.25">
      <c r="A9" s="15" t="s">
        <v>8</v>
      </c>
      <c r="B9" s="18">
        <v>13</v>
      </c>
      <c r="F9" s="15" t="s">
        <v>8</v>
      </c>
      <c r="G9" s="23">
        <f>IF(Emissioni!$E11=Calcolo!$G$2,Calcolo!$E$3,0)</f>
        <v>0</v>
      </c>
      <c r="H9" s="23">
        <f>IF(Emissioni!$E11=Calcolo!H$2,$E$4,0)</f>
        <v>0</v>
      </c>
      <c r="I9" s="23">
        <f>IF(Emissioni!$E11=Calcolo!I$2,$E$5,0)</f>
        <v>0</v>
      </c>
      <c r="J9" s="23">
        <f>IF(Emissioni!$E11=Calcolo!J$2,$E$6,0)</f>
        <v>0</v>
      </c>
      <c r="K9" s="23">
        <f>IF(Emissioni!$E11=Calcolo!K$2,$E$7,0)</f>
        <v>0</v>
      </c>
      <c r="L9" s="28">
        <f t="shared" si="0"/>
        <v>0</v>
      </c>
    </row>
    <row r="10" spans="1:12" x14ac:dyDescent="0.25">
      <c r="A10" s="15" t="s">
        <v>9</v>
      </c>
      <c r="B10" s="18">
        <v>6</v>
      </c>
      <c r="F10" s="15" t="s">
        <v>9</v>
      </c>
      <c r="G10" s="23">
        <f>IF(Emissioni!$E12=Calcolo!$G$2,Calcolo!$E$3,0)</f>
        <v>0</v>
      </c>
      <c r="H10" s="23">
        <f>IF(Emissioni!$E12=Calcolo!H$2,$E$4,0)</f>
        <v>0</v>
      </c>
      <c r="I10" s="23">
        <f>IF(Emissioni!$E12=Calcolo!I$2,$E$5,0)</f>
        <v>0</v>
      </c>
      <c r="J10" s="23">
        <f>IF(Emissioni!$E12=Calcolo!J$2,$E$6,0)</f>
        <v>0</v>
      </c>
      <c r="K10" s="23">
        <f>IF(Emissioni!$E12=Calcolo!K$2,$E$7,0)</f>
        <v>0</v>
      </c>
      <c r="L10" s="28">
        <f t="shared" si="0"/>
        <v>0</v>
      </c>
    </row>
    <row r="11" spans="1:12" x14ac:dyDescent="0.25">
      <c r="A11" s="15" t="s">
        <v>10</v>
      </c>
      <c r="B11" s="18">
        <v>2</v>
      </c>
      <c r="F11" s="15" t="s">
        <v>10</v>
      </c>
      <c r="G11" s="23">
        <f>IF(Emissioni!$E13=Calcolo!$G$2,Calcolo!$E$3,0)</f>
        <v>0</v>
      </c>
      <c r="H11" s="23">
        <f>IF(Emissioni!$E13=Calcolo!H$2,$E$4,0)</f>
        <v>0</v>
      </c>
      <c r="I11" s="23">
        <f>IF(Emissioni!$E13=Calcolo!I$2,$E$5,0)</f>
        <v>0</v>
      </c>
      <c r="J11" s="23">
        <f>IF(Emissioni!$E13=Calcolo!J$2,$E$6,0)</f>
        <v>0</v>
      </c>
      <c r="K11" s="23">
        <f>IF(Emissioni!$E13=Calcolo!K$2,$E$7,0)</f>
        <v>0</v>
      </c>
      <c r="L11" s="28">
        <f t="shared" si="0"/>
        <v>0</v>
      </c>
    </row>
    <row r="12" spans="1:12" ht="30" x14ac:dyDescent="0.25">
      <c r="A12" s="15" t="s">
        <v>11</v>
      </c>
      <c r="B12" s="18">
        <v>6</v>
      </c>
      <c r="F12" s="15" t="s">
        <v>11</v>
      </c>
      <c r="G12" s="23">
        <f>IF(Emissioni!$E14=Calcolo!$G$2,Calcolo!$E$3,0)</f>
        <v>0</v>
      </c>
      <c r="H12" s="23">
        <f>IF(Emissioni!$E14=Calcolo!H$2,$E$4,0)</f>
        <v>0</v>
      </c>
      <c r="I12" s="23">
        <f>IF(Emissioni!$E14=Calcolo!I$2,$E$5,0)</f>
        <v>0</v>
      </c>
      <c r="J12" s="23">
        <f>IF(Emissioni!$E14=Calcolo!J$2,$E$6,0)</f>
        <v>0</v>
      </c>
      <c r="K12" s="23">
        <f>IF(Emissioni!$E14=Calcolo!K$2,$E$7,0)</f>
        <v>0</v>
      </c>
      <c r="L12" s="28">
        <f t="shared" si="0"/>
        <v>0</v>
      </c>
    </row>
    <row r="13" spans="1:12" ht="30" x14ac:dyDescent="0.25">
      <c r="A13" s="15" t="s">
        <v>12</v>
      </c>
      <c r="B13" s="18">
        <v>0.08</v>
      </c>
      <c r="F13" s="15" t="s">
        <v>12</v>
      </c>
      <c r="G13" s="23">
        <f>IF(Emissioni!$E15=Calcolo!$G$2,Calcolo!$E$3,0)</f>
        <v>0</v>
      </c>
      <c r="H13" s="23">
        <f>IF(Emissioni!$E15=Calcolo!H$2,$E$4,0)</f>
        <v>0</v>
      </c>
      <c r="I13" s="23">
        <f>IF(Emissioni!$E15=Calcolo!I$2,$E$5,0)</f>
        <v>0</v>
      </c>
      <c r="J13" s="23">
        <f>IF(Emissioni!$E15=Calcolo!J$2,$E$6,0)</f>
        <v>0</v>
      </c>
      <c r="K13" s="23">
        <f>IF(Emissioni!$E15=Calcolo!K$2,$E$7,0)</f>
        <v>0</v>
      </c>
      <c r="L13" s="28">
        <f t="shared" si="0"/>
        <v>0</v>
      </c>
    </row>
    <row r="14" spans="1:12" ht="30" x14ac:dyDescent="0.25">
      <c r="A14" s="15" t="s">
        <v>13</v>
      </c>
      <c r="B14" s="18">
        <v>0.08</v>
      </c>
      <c r="F14" s="15" t="s">
        <v>13</v>
      </c>
      <c r="G14" s="23">
        <f>IF(Emissioni!$E16=Calcolo!$G$2,Calcolo!$E$3,0)</f>
        <v>0</v>
      </c>
      <c r="H14" s="23">
        <f>IF(Emissioni!$E16=Calcolo!H$2,$E$4,0)</f>
        <v>0</v>
      </c>
      <c r="I14" s="23">
        <f>IF(Emissioni!$E16=Calcolo!I$2,$E$5,0)</f>
        <v>0</v>
      </c>
      <c r="J14" s="23">
        <f>IF(Emissioni!$E16=Calcolo!J$2,$E$6,0)</f>
        <v>0</v>
      </c>
      <c r="K14" s="23">
        <f>IF(Emissioni!$E16=Calcolo!K$2,$E$7,0)</f>
        <v>0</v>
      </c>
      <c r="L14" s="28">
        <f t="shared" si="0"/>
        <v>0</v>
      </c>
    </row>
    <row r="15" spans="1:12" ht="45" x14ac:dyDescent="0.25">
      <c r="A15" s="15" t="s">
        <v>14</v>
      </c>
      <c r="B15" s="18">
        <v>1</v>
      </c>
      <c r="F15" s="15" t="s">
        <v>14</v>
      </c>
      <c r="G15" s="23">
        <f>IF(Emissioni!$E17=Calcolo!$G$2,Calcolo!$E$3,0)</f>
        <v>0</v>
      </c>
      <c r="H15" s="23">
        <f>IF(Emissioni!$E17=Calcolo!H$2,$E$4,0)</f>
        <v>0</v>
      </c>
      <c r="I15" s="23">
        <f>IF(Emissioni!$E17=Calcolo!I$2,$E$5,0)</f>
        <v>0</v>
      </c>
      <c r="J15" s="23">
        <f>IF(Emissioni!$E17=Calcolo!J$2,$E$6,0)</f>
        <v>0</v>
      </c>
      <c r="K15" s="23">
        <f>IF(Emissioni!$E17=Calcolo!K$2,$E$7,0)</f>
        <v>0</v>
      </c>
      <c r="L15" s="28">
        <f t="shared" si="0"/>
        <v>0</v>
      </c>
    </row>
    <row r="16" spans="1:12" ht="45" x14ac:dyDescent="0.25">
      <c r="A16" s="15" t="s">
        <v>15</v>
      </c>
      <c r="B16" s="18">
        <v>1</v>
      </c>
      <c r="F16" s="15" t="s">
        <v>15</v>
      </c>
      <c r="G16" s="23">
        <f>IF(Emissioni!$E18=Calcolo!$G$2,Calcolo!$E$3,0)</f>
        <v>0</v>
      </c>
      <c r="H16" s="23">
        <f>IF(Emissioni!$E18=Calcolo!H$2,$E$4,0)</f>
        <v>0</v>
      </c>
      <c r="I16" s="23">
        <f>IF(Emissioni!$E18=Calcolo!I$2,$E$5,0)</f>
        <v>0</v>
      </c>
      <c r="J16" s="23">
        <f>IF(Emissioni!$E18=Calcolo!J$2,$E$6,0)</f>
        <v>0</v>
      </c>
      <c r="K16" s="23">
        <f>IF(Emissioni!$E18=Calcolo!K$2,$E$7,0)</f>
        <v>0</v>
      </c>
      <c r="L16" s="28">
        <f t="shared" si="0"/>
        <v>0</v>
      </c>
    </row>
    <row r="17" spans="1:12" ht="30" x14ac:dyDescent="0.25">
      <c r="A17" s="15" t="s">
        <v>16</v>
      </c>
      <c r="B17" s="18">
        <v>0.08</v>
      </c>
      <c r="F17" s="15" t="s">
        <v>16</v>
      </c>
      <c r="G17" s="23">
        <f>IF(Emissioni!$E19=Calcolo!$G$2,Calcolo!$E$3,0)</f>
        <v>0</v>
      </c>
      <c r="H17" s="23">
        <f>IF(Emissioni!$E19=Calcolo!H$2,$E$4,0)</f>
        <v>0</v>
      </c>
      <c r="I17" s="23">
        <f>IF(Emissioni!$E19=Calcolo!I$2,$E$5,0)</f>
        <v>0</v>
      </c>
      <c r="J17" s="23">
        <f>IF(Emissioni!$E19=Calcolo!J$2,$E$6,0)</f>
        <v>0</v>
      </c>
      <c r="K17" s="23">
        <f>IF(Emissioni!$E19=Calcolo!K$2,$E$7,0)</f>
        <v>0</v>
      </c>
      <c r="L17" s="28">
        <f t="shared" si="0"/>
        <v>0</v>
      </c>
    </row>
    <row r="18" spans="1:12" ht="30" x14ac:dyDescent="0.25">
      <c r="A18" s="15" t="s">
        <v>17</v>
      </c>
      <c r="B18" s="18">
        <v>0.08</v>
      </c>
      <c r="F18" s="15" t="s">
        <v>17</v>
      </c>
      <c r="G18" s="23">
        <f>IF(Emissioni!$E20=Calcolo!$G$2,Calcolo!$E$3,0)</f>
        <v>0</v>
      </c>
      <c r="H18" s="23">
        <f>IF(Emissioni!$E20=Calcolo!H$2,$E$4,0)</f>
        <v>0</v>
      </c>
      <c r="I18" s="23">
        <f>IF(Emissioni!$E20=Calcolo!I$2,$E$5,0)</f>
        <v>0</v>
      </c>
      <c r="J18" s="23">
        <f>IF(Emissioni!$E20=Calcolo!J$2,$E$6,0)</f>
        <v>0</v>
      </c>
      <c r="K18" s="23">
        <f>IF(Emissioni!$E20=Calcolo!K$2,$E$7,0)</f>
        <v>0</v>
      </c>
      <c r="L18" s="28">
        <f t="shared" si="0"/>
        <v>0</v>
      </c>
    </row>
    <row r="19" spans="1:12" ht="45" x14ac:dyDescent="0.25">
      <c r="A19" s="15" t="s">
        <v>18</v>
      </c>
      <c r="B19" s="18">
        <v>0.08</v>
      </c>
      <c r="F19" s="15" t="s">
        <v>18</v>
      </c>
      <c r="G19" s="23">
        <f>IF(Emissioni!$E21=Calcolo!$G$2,Calcolo!$E$3,0)</f>
        <v>0</v>
      </c>
      <c r="H19" s="23">
        <f>IF(Emissioni!$E21=Calcolo!H$2,$E$4,0)</f>
        <v>0</v>
      </c>
      <c r="I19" s="23">
        <f>IF(Emissioni!$E21=Calcolo!I$2,$E$5,0)</f>
        <v>0</v>
      </c>
      <c r="J19" s="23">
        <f>IF(Emissioni!$E21=Calcolo!J$2,$E$6,0)</f>
        <v>0</v>
      </c>
      <c r="K19" s="23">
        <f>IF(Emissioni!$E21=Calcolo!K$2,$E$7,0)</f>
        <v>0</v>
      </c>
      <c r="L19" s="28">
        <f t="shared" si="0"/>
        <v>0</v>
      </c>
    </row>
    <row r="20" spans="1:12" ht="30" x14ac:dyDescent="0.25">
      <c r="A20" s="15" t="s">
        <v>19</v>
      </c>
      <c r="B20" s="18">
        <v>0.08</v>
      </c>
      <c r="F20" s="15" t="s">
        <v>19</v>
      </c>
      <c r="G20" s="23">
        <f>IF(Emissioni!$E22=Calcolo!$G$2,Calcolo!$E$3,0)</f>
        <v>0</v>
      </c>
      <c r="H20" s="23">
        <f>IF(Emissioni!$E22=Calcolo!H$2,$E$4,0)</f>
        <v>0</v>
      </c>
      <c r="I20" s="23">
        <f>IF(Emissioni!$E22=Calcolo!I$2,$E$5,0)</f>
        <v>0</v>
      </c>
      <c r="J20" s="23">
        <f>IF(Emissioni!$E22=Calcolo!J$2,$E$6,0)</f>
        <v>0</v>
      </c>
      <c r="K20" s="23">
        <f>IF(Emissioni!$E22=Calcolo!K$2,$E$7,0)</f>
        <v>0</v>
      </c>
      <c r="L20" s="28">
        <f t="shared" si="0"/>
        <v>0</v>
      </c>
    </row>
    <row r="21" spans="1:12" ht="30" x14ac:dyDescent="0.25">
      <c r="A21" s="15" t="s">
        <v>20</v>
      </c>
      <c r="B21" s="18">
        <v>0.08</v>
      </c>
      <c r="F21" s="15" t="s">
        <v>20</v>
      </c>
      <c r="G21" s="23">
        <f>IF(Emissioni!$E23=Calcolo!$G$2,Calcolo!$E$3,0)</f>
        <v>0</v>
      </c>
      <c r="H21" s="23">
        <f>IF(Emissioni!$E23=Calcolo!H$2,$E$4,0)</f>
        <v>0</v>
      </c>
      <c r="I21" s="23">
        <f>IF(Emissioni!$E23=Calcolo!I$2,$E$5,0)</f>
        <v>0</v>
      </c>
      <c r="J21" s="23">
        <f>IF(Emissioni!$E23=Calcolo!J$2,$E$6,0)</f>
        <v>0</v>
      </c>
      <c r="K21" s="23">
        <f>IF(Emissioni!$E23=Calcolo!K$2,$E$7,0)</f>
        <v>0</v>
      </c>
      <c r="L21" s="28">
        <f t="shared" si="0"/>
        <v>0</v>
      </c>
    </row>
    <row r="22" spans="1:12" ht="30.75" thickBot="1" x14ac:dyDescent="0.3">
      <c r="A22" s="16" t="s">
        <v>21</v>
      </c>
      <c r="B22" s="19">
        <v>0.08</v>
      </c>
      <c r="F22" s="16" t="s">
        <v>21</v>
      </c>
      <c r="G22" s="24">
        <f>IF(Emissioni!$E24=Calcolo!$G$2,Calcolo!$E$3,0)</f>
        <v>0</v>
      </c>
      <c r="H22" s="24">
        <f>IF(Emissioni!$E24=Calcolo!H$2,$E$4,0)</f>
        <v>0</v>
      </c>
      <c r="I22" s="24">
        <f>IF(Emissioni!$E24=Calcolo!I$2,$E$5,0)</f>
        <v>0</v>
      </c>
      <c r="J22" s="24">
        <f>IF(Emissioni!$E24=Calcolo!J$2,$E$6,0)</f>
        <v>0</v>
      </c>
      <c r="K22" s="24">
        <f>IF(Emissioni!$E24=Calcolo!K$2,$E$7,0)</f>
        <v>0</v>
      </c>
      <c r="L22" s="29">
        <f t="shared" si="0"/>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9" sqref="A9"/>
    </sheetView>
  </sheetViews>
  <sheetFormatPr defaultRowHeight="15" x14ac:dyDescent="0.25"/>
  <cols>
    <col min="1" max="1" width="66.140625" customWidth="1"/>
  </cols>
  <sheetData>
    <row r="1" spans="1:1" x14ac:dyDescent="0.25">
      <c r="A1" s="30" t="s">
        <v>42</v>
      </c>
    </row>
    <row r="2" spans="1:1" ht="30" x14ac:dyDescent="0.25">
      <c r="A2" s="30" t="s">
        <v>43</v>
      </c>
    </row>
    <row r="3" spans="1:1" ht="60" x14ac:dyDescent="0.25">
      <c r="A3" s="30" t="s">
        <v>44</v>
      </c>
    </row>
    <row r="4" spans="1:1" ht="30" x14ac:dyDescent="0.25">
      <c r="A4" s="31" t="s">
        <v>45</v>
      </c>
    </row>
    <row r="5" spans="1:1" ht="30" x14ac:dyDescent="0.25">
      <c r="A5" s="30" t="s">
        <v>46</v>
      </c>
    </row>
    <row r="6" spans="1:1" x14ac:dyDescent="0.25">
      <c r="A6" s="30" t="s">
        <v>47</v>
      </c>
    </row>
    <row r="7" spans="1:1" ht="30" x14ac:dyDescent="0.25">
      <c r="A7" s="30" t="s">
        <v>48</v>
      </c>
    </row>
    <row r="8" spans="1:1" ht="30" x14ac:dyDescent="0.25">
      <c r="A8" s="30" t="s">
        <v>49</v>
      </c>
    </row>
    <row r="9" spans="1:1" ht="45" x14ac:dyDescent="0.25">
      <c r="A9" s="30" t="s">
        <v>52</v>
      </c>
    </row>
    <row r="10" spans="1:1" ht="30" x14ac:dyDescent="0.25">
      <c r="A10" s="30" t="s">
        <v>53</v>
      </c>
    </row>
    <row r="11" spans="1:1" x14ac:dyDescent="0.25">
      <c r="A11" s="13" t="s">
        <v>51</v>
      </c>
    </row>
    <row r="12" spans="1:1" x14ac:dyDescent="0.25">
      <c r="A12" s="13"/>
    </row>
    <row r="13" spans="1:1" x14ac:dyDescent="0.25">
      <c r="A13" s="13"/>
    </row>
  </sheetData>
  <hyperlinks>
    <hyperlink ref="A4" r:id="rId1" display="https://www.espa.enea.i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Emissioni</vt:lpstr>
      <vt:lpstr>Calcolo</vt:lpstr>
      <vt:lpstr>Metadati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Benedetta Berloni</dc:creator>
  <cp:lastModifiedBy>Gaia Galassi</cp:lastModifiedBy>
  <dcterms:created xsi:type="dcterms:W3CDTF">2022-11-24T08:54:55Z</dcterms:created>
  <dcterms:modified xsi:type="dcterms:W3CDTF">2023-03-28T12:43:31Z</dcterms:modified>
</cp:coreProperties>
</file>