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6 (IADP)/"/>
    </mc:Choice>
  </mc:AlternateContent>
  <xr:revisionPtr revIDLastSave="0" documentId="8_{8AA6ECA1-95DE-4820-AFB2-FE826D071E4F}" xr6:coauthVersionLast="46" xr6:coauthVersionMax="46" xr10:uidLastSave="{00000000-0000-0000-0000-000000000000}"/>
  <bookViews>
    <workbookView xWindow="-110" yWindow="-110" windowWidth="19420" windowHeight="10420" xr2:uid="{2914EDDD-F8EE-4048-83E7-326B5EDAFF2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<sst xmlns="http://schemas.openxmlformats.org/spreadsheetml/2006/main" count="209" uniqueCount="67">
  <si>
    <t>Dettaglio Domande Pagabili Decreto 506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</si>
  <si>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</si>
  <si>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</si>
  <si>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</si>
  <si>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</si>
  <si>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</si>
  <si>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</si>
  <si>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</si>
  <si>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</si>
  <si>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</si>
  <si>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</si>
  <si>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</si>
  <si>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</si>
  <si>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</si>
  <si>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</si>
  <si>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</si>
  <si>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</si>
  <si>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</si>
  <si>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</si>
  <si>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</si>
  <si>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</si>
  <si>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</si>
  <si>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</si>
  <si>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</si>
  <si>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</si>
  <si>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</si>
  <si>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</si>
  <si>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</si>
  <si>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</si>
  <si>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</si>
  <si>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</si>
  <si>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</si>
  <si>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</si>
  <si>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</si>
  <si>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</si>
  <si>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CAA-CAF AGRI S.R.L.</t>
  </si>
  <si>
    <t>CAA Coldiretti srl</t>
  </si>
  <si>
    <t>CAA CIA srl</t>
  </si>
  <si>
    <t>CAA LiberiAgricoltori srl già CAA AGCI srl</t>
  </si>
  <si>
    <t>CAA UNICAA srl</t>
  </si>
  <si>
    <t>MARCHE</t>
  </si>
  <si>
    <t>SERV. DEC. AGRICOLTURA E ALIM. - MACERATA</t>
  </si>
  <si>
    <t>CAA LiberiAgricoltori - MACERATA - 003</t>
  </si>
  <si>
    <t>PARIS MICHELA</t>
  </si>
  <si>
    <t>CAA Coldiretti - MACERATA - 017</t>
  </si>
  <si>
    <t>CAMPETELLA ILARIA</t>
  </si>
  <si>
    <t>CAA CIA - PERUGIA - 005</t>
  </si>
  <si>
    <t>ITERNOVA SRL</t>
  </si>
  <si>
    <t>SERV. DEC. AGRICOLTURA E ALIMENTAZIONE - PESARO</t>
  </si>
  <si>
    <t>CAA Coldiretti - PESARO E URBINO - 013</t>
  </si>
  <si>
    <t>MONTEBELLO COOPERATIVA AGROBIOLOGICA</t>
  </si>
  <si>
    <t>CAA LiberiAgricoltori - MACERATA - 005</t>
  </si>
  <si>
    <t>GRAZIOSI GIACOMO</t>
  </si>
  <si>
    <t>SOCIETA AGRICOLA I CAPETINGI E C. S.S.</t>
  </si>
  <si>
    <t>CAA Coldiretti - MACERATA - 018</t>
  </si>
  <si>
    <t>SOCIETA' AGRICOLA D.M.M. AGRI</t>
  </si>
  <si>
    <t>CAA Coldiretti - MACERATA - 010</t>
  </si>
  <si>
    <t>SAVORETTI GIULIA</t>
  </si>
  <si>
    <t>CAA Coldiretti - MACERATA - 007</t>
  </si>
  <si>
    <t>BECCERICA ENRICO</t>
  </si>
  <si>
    <t>CAA CAF AGRI - MACERATA - 224</t>
  </si>
  <si>
    <t>GIORGETTI LUDOVICA</t>
  </si>
  <si>
    <t>SERV. DEC. AGRICOLTURA E ALIM. -ASCOLI PICENO</t>
  </si>
  <si>
    <t>CAA Coldiretti - ASCOLI PICENO - 025</t>
  </si>
  <si>
    <t>SPERANZA NICO</t>
  </si>
  <si>
    <t>CAA UNICAA - PESARO E URBINO - 003</t>
  </si>
  <si>
    <t>BERARDI VINCENZO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</si>
</sst>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1239-ABBE-4EC0-8822-ADD9746C1EEF}">
  <dimension ref="A1:Z17"/>
  <sheetViews>
    <sheetView showGridLines="0" tabSelected="1" workbookViewId="0">
      <selection activeCell="F19" sqref="F1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5" bestFit="1" customWidth="1"/>
    <col min="6" max="6" width="22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2.81640625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40</v>
      </c>
      <c r="D4" s="7" t="s">
        <v>41</v>
      </c>
      <c r="E4" s="7" t="s">
        <v>38</v>
      </c>
      <c r="F4" s="7" t="s">
        <v>42</v>
      </c>
      <c r="G4" s="7">
        <v>2021</v>
      </c>
      <c r="H4" s="7" t="str">
        <f>CONCATENATE("14240391673")</f>
        <v>14240391673</v>
      </c>
      <c r="I4" s="7" t="s">
        <v>29</v>
      </c>
      <c r="J4" s="7" t="s">
        <v>30</v>
      </c>
      <c r="K4" s="7" t="str">
        <f>CONCATENATE("")</f>
        <v/>
      </c>
      <c r="L4" s="7" t="str">
        <f>CONCATENATE("10 10.1 4a")</f>
        <v>10 10.1 4a</v>
      </c>
      <c r="M4" s="7" t="str">
        <f>CONCATENATE("PRSMHL86S54I156V")</f>
        <v>PRSMHL86S54I156V</v>
      </c>
      <c r="N4" s="7" t="s">
        <v>43</v>
      </c>
      <c r="O4" s="7"/>
      <c r="P4" s="8">
        <v>44536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7">
        <v>495</v>
      </c>
      <c r="W4" s="7">
        <v>213.44</v>
      </c>
      <c r="X4" s="7">
        <v>197.11</v>
      </c>
      <c r="Y4" s="7">
        <v>0</v>
      </c>
      <c r="Z4" s="7">
        <v>84.45</v>
      </c>
    </row>
    <row r="5" spans="1:26" x14ac:dyDescent="0.35">
      <c r="A5" s="7" t="s">
        <v>27</v>
      </c>
      <c r="B5" s="7" t="s">
        <v>28</v>
      </c>
      <c r="C5" s="7" t="s">
        <v>40</v>
      </c>
      <c r="D5" s="7" t="s">
        <v>41</v>
      </c>
      <c r="E5" s="7" t="s">
        <v>38</v>
      </c>
      <c r="F5" s="7" t="s">
        <v>42</v>
      </c>
      <c r="G5" s="7">
        <v>2021</v>
      </c>
      <c r="H5" s="7" t="str">
        <f>CONCATENATE("14240796749")</f>
        <v>14240796749</v>
      </c>
      <c r="I5" s="7" t="s">
        <v>29</v>
      </c>
      <c r="J5" s="7" t="s">
        <v>30</v>
      </c>
      <c r="K5" s="7" t="str">
        <f>CONCATENATE("")</f>
        <v/>
      </c>
      <c r="L5" s="7" t="str">
        <f>CONCATENATE("10 10.1 4a")</f>
        <v>10 10.1 4a</v>
      </c>
      <c r="M5" s="7" t="str">
        <f>CONCATENATE("PRSMHL86S54I156V")</f>
        <v>PRSMHL86S54I156V</v>
      </c>
      <c r="N5" s="7" t="s">
        <v>43</v>
      </c>
      <c r="O5" s="7"/>
      <c r="P5" s="8">
        <v>44536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2899.15</v>
      </c>
      <c r="W5" s="9">
        <v>1250.1099999999999</v>
      </c>
      <c r="X5" s="9">
        <v>1154.44</v>
      </c>
      <c r="Y5" s="7">
        <v>0</v>
      </c>
      <c r="Z5" s="7">
        <v>494.6</v>
      </c>
    </row>
    <row r="6" spans="1:26" x14ac:dyDescent="0.35">
      <c r="A6" s="7" t="s">
        <v>27</v>
      </c>
      <c r="B6" s="7" t="s">
        <v>28</v>
      </c>
      <c r="C6" s="7" t="s">
        <v>40</v>
      </c>
      <c r="D6" s="7" t="s">
        <v>41</v>
      </c>
      <c r="E6" s="7" t="s">
        <v>36</v>
      </c>
      <c r="F6" s="7" t="s">
        <v>44</v>
      </c>
      <c r="G6" s="7">
        <v>2019</v>
      </c>
      <c r="H6" s="7" t="str">
        <f>CONCATENATE("94240619000")</f>
        <v>94240619000</v>
      </c>
      <c r="I6" s="7" t="s">
        <v>29</v>
      </c>
      <c r="J6" s="7" t="s">
        <v>30</v>
      </c>
      <c r="K6" s="7" t="str">
        <f>CONCATENATE("")</f>
        <v/>
      </c>
      <c r="L6" s="7" t="str">
        <f>CONCATENATE("10 10.1 4a")</f>
        <v>10 10.1 4a</v>
      </c>
      <c r="M6" s="7" t="str">
        <f>CONCATENATE("CMPLRI86A52I156H")</f>
        <v>CMPLRI86A52I156H</v>
      </c>
      <c r="N6" s="7" t="s">
        <v>45</v>
      </c>
      <c r="O6" s="7"/>
      <c r="P6" s="8">
        <v>44537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9">
        <v>18988.650000000001</v>
      </c>
      <c r="W6" s="9">
        <v>8187.91</v>
      </c>
      <c r="X6" s="9">
        <v>7561.28</v>
      </c>
      <c r="Y6" s="7">
        <v>0</v>
      </c>
      <c r="Z6" s="9">
        <v>3239.46</v>
      </c>
    </row>
    <row r="7" spans="1:26" x14ac:dyDescent="0.35">
      <c r="A7" s="7" t="s">
        <v>27</v>
      </c>
      <c r="B7" s="7" t="s">
        <v>28</v>
      </c>
      <c r="C7" s="7" t="s">
        <v>40</v>
      </c>
      <c r="D7" s="7" t="s">
        <v>41</v>
      </c>
      <c r="E7" s="7" t="s">
        <v>37</v>
      </c>
      <c r="F7" s="7" t="s">
        <v>46</v>
      </c>
      <c r="G7" s="7">
        <v>2021</v>
      </c>
      <c r="H7" s="7" t="str">
        <f>CONCATENATE("14240409863")</f>
        <v>14240409863</v>
      </c>
      <c r="I7" s="7" t="s">
        <v>29</v>
      </c>
      <c r="J7" s="7" t="s">
        <v>30</v>
      </c>
      <c r="K7" s="7" t="str">
        <f>CONCATENATE("")</f>
        <v/>
      </c>
      <c r="L7" s="7" t="str">
        <f>CONCATENATE("11 11.2 4b")</f>
        <v>11 11.2 4b</v>
      </c>
      <c r="M7" s="7" t="str">
        <f>CONCATENATE("00874420581")</f>
        <v>00874420581</v>
      </c>
      <c r="N7" s="7" t="s">
        <v>47</v>
      </c>
      <c r="O7" s="7"/>
      <c r="P7" s="8">
        <v>44551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7">
        <v>816.88</v>
      </c>
      <c r="W7" s="7">
        <v>352.24</v>
      </c>
      <c r="X7" s="7">
        <v>325.27999999999997</v>
      </c>
      <c r="Y7" s="7">
        <v>0</v>
      </c>
      <c r="Z7" s="7">
        <v>139.36000000000001</v>
      </c>
    </row>
    <row r="8" spans="1:26" x14ac:dyDescent="0.35">
      <c r="A8" s="7" t="s">
        <v>27</v>
      </c>
      <c r="B8" s="7" t="s">
        <v>28</v>
      </c>
      <c r="C8" s="7" t="s">
        <v>40</v>
      </c>
      <c r="D8" s="7" t="s">
        <v>48</v>
      </c>
      <c r="E8" s="7" t="s">
        <v>36</v>
      </c>
      <c r="F8" s="7" t="s">
        <v>49</v>
      </c>
      <c r="G8" s="7">
        <v>2021</v>
      </c>
      <c r="H8" s="7" t="str">
        <f>CONCATENATE("14240881996")</f>
        <v>14240881996</v>
      </c>
      <c r="I8" s="7" t="s">
        <v>29</v>
      </c>
      <c r="J8" s="7" t="s">
        <v>30</v>
      </c>
      <c r="K8" s="7" t="str">
        <f>CONCATENATE("")</f>
        <v/>
      </c>
      <c r="L8" s="7" t="str">
        <f>CONCATENATE("11 11.2 4b")</f>
        <v>11 11.2 4b</v>
      </c>
      <c r="M8" s="7" t="str">
        <f>CONCATENATE("02334930415")</f>
        <v>02334930415</v>
      </c>
      <c r="N8" s="7" t="s">
        <v>50</v>
      </c>
      <c r="O8" s="7"/>
      <c r="P8" s="8">
        <v>44551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7">
        <v>315.39999999999998</v>
      </c>
      <c r="W8" s="7">
        <v>136</v>
      </c>
      <c r="X8" s="7">
        <v>125.59</v>
      </c>
      <c r="Y8" s="7">
        <v>0</v>
      </c>
      <c r="Z8" s="7">
        <v>53.81</v>
      </c>
    </row>
    <row r="9" spans="1:26" x14ac:dyDescent="0.35">
      <c r="A9" s="7" t="s">
        <v>27</v>
      </c>
      <c r="B9" s="7" t="s">
        <v>28</v>
      </c>
      <c r="C9" s="7" t="s">
        <v>40</v>
      </c>
      <c r="D9" s="7" t="s">
        <v>41</v>
      </c>
      <c r="E9" s="7" t="s">
        <v>38</v>
      </c>
      <c r="F9" s="7" t="s">
        <v>51</v>
      </c>
      <c r="G9" s="7">
        <v>2021</v>
      </c>
      <c r="H9" s="7" t="str">
        <f>CONCATENATE("14241204032")</f>
        <v>14241204032</v>
      </c>
      <c r="I9" s="7" t="s">
        <v>29</v>
      </c>
      <c r="J9" s="7" t="s">
        <v>30</v>
      </c>
      <c r="K9" s="7" t="str">
        <f>CONCATENATE("")</f>
        <v/>
      </c>
      <c r="L9" s="7" t="str">
        <f>CONCATENATE("11 11.2 4b")</f>
        <v>11 11.2 4b</v>
      </c>
      <c r="M9" s="7" t="str">
        <f>CONCATENATE("GRZGCM85M11L191L")</f>
        <v>GRZGCM85M11L191L</v>
      </c>
      <c r="N9" s="7" t="s">
        <v>52</v>
      </c>
      <c r="O9" s="7"/>
      <c r="P9" s="8">
        <v>44551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7">
        <v>843.68</v>
      </c>
      <c r="W9" s="7">
        <v>363.79</v>
      </c>
      <c r="X9" s="7">
        <v>335.95</v>
      </c>
      <c r="Y9" s="7">
        <v>0</v>
      </c>
      <c r="Z9" s="7">
        <v>143.94</v>
      </c>
    </row>
    <row r="10" spans="1:26" x14ac:dyDescent="0.35">
      <c r="A10" s="7" t="s">
        <v>27</v>
      </c>
      <c r="B10" s="7" t="s">
        <v>28</v>
      </c>
      <c r="C10" s="7" t="s">
        <v>40</v>
      </c>
      <c r="D10" s="7" t="s">
        <v>41</v>
      </c>
      <c r="E10" s="7" t="s">
        <v>38</v>
      </c>
      <c r="F10" s="7" t="s">
        <v>51</v>
      </c>
      <c r="G10" s="7">
        <v>2021</v>
      </c>
      <c r="H10" s="7" t="str">
        <f>CONCATENATE("14241252155")</f>
        <v>14241252155</v>
      </c>
      <c r="I10" s="7" t="s">
        <v>29</v>
      </c>
      <c r="J10" s="7" t="s">
        <v>30</v>
      </c>
      <c r="K10" s="7" t="str">
        <f>CONCATENATE("")</f>
        <v/>
      </c>
      <c r="L10" s="7" t="str">
        <f>CONCATENATE("11 11.2 4b")</f>
        <v>11 11.2 4b</v>
      </c>
      <c r="M10" s="7" t="str">
        <f>CONCATENATE("02051240436")</f>
        <v>02051240436</v>
      </c>
      <c r="N10" s="7" t="s">
        <v>53</v>
      </c>
      <c r="O10" s="7"/>
      <c r="P10" s="8">
        <v>44551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7">
        <v>237.4</v>
      </c>
      <c r="W10" s="7">
        <v>102.37</v>
      </c>
      <c r="X10" s="7">
        <v>94.53</v>
      </c>
      <c r="Y10" s="7">
        <v>0</v>
      </c>
      <c r="Z10" s="7">
        <v>40.5</v>
      </c>
    </row>
    <row r="11" spans="1:26" x14ac:dyDescent="0.35">
      <c r="A11" s="7" t="s">
        <v>27</v>
      </c>
      <c r="B11" s="7" t="s">
        <v>28</v>
      </c>
      <c r="C11" s="7" t="s">
        <v>40</v>
      </c>
      <c r="D11" s="7" t="s">
        <v>41</v>
      </c>
      <c r="E11" s="7" t="s">
        <v>36</v>
      </c>
      <c r="F11" s="7" t="s">
        <v>54</v>
      </c>
      <c r="G11" s="7">
        <v>2021</v>
      </c>
      <c r="H11" s="7" t="str">
        <f>CONCATENATE("14241182428")</f>
        <v>14241182428</v>
      </c>
      <c r="I11" s="7" t="s">
        <v>29</v>
      </c>
      <c r="J11" s="7" t="s">
        <v>30</v>
      </c>
      <c r="K11" s="7" t="str">
        <f>CONCATENATE("")</f>
        <v/>
      </c>
      <c r="L11" s="7" t="str">
        <f>CONCATENATE("11 11.2 4b")</f>
        <v>11 11.2 4b</v>
      </c>
      <c r="M11" s="7" t="str">
        <f>CONCATENATE("01474580436")</f>
        <v>01474580436</v>
      </c>
      <c r="N11" s="7" t="s">
        <v>55</v>
      </c>
      <c r="O11" s="7"/>
      <c r="P11" s="8">
        <v>44551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7">
        <v>792.71</v>
      </c>
      <c r="W11" s="7">
        <v>341.82</v>
      </c>
      <c r="X11" s="7">
        <v>315.66000000000003</v>
      </c>
      <c r="Y11" s="7">
        <v>0</v>
      </c>
      <c r="Z11" s="7">
        <v>135.22999999999999</v>
      </c>
    </row>
    <row r="12" spans="1:26" x14ac:dyDescent="0.35">
      <c r="A12" s="7" t="s">
        <v>27</v>
      </c>
      <c r="B12" s="7" t="s">
        <v>28</v>
      </c>
      <c r="C12" s="7" t="s">
        <v>40</v>
      </c>
      <c r="D12" s="7" t="s">
        <v>41</v>
      </c>
      <c r="E12" s="7" t="s">
        <v>36</v>
      </c>
      <c r="F12" s="7" t="s">
        <v>56</v>
      </c>
      <c r="G12" s="7">
        <v>2021</v>
      </c>
      <c r="H12" s="7" t="str">
        <f>CONCATENATE("14240431453")</f>
        <v>14240431453</v>
      </c>
      <c r="I12" s="7" t="s">
        <v>29</v>
      </c>
      <c r="J12" s="7" t="s">
        <v>30</v>
      </c>
      <c r="K12" s="7" t="str">
        <f>CONCATENATE("")</f>
        <v/>
      </c>
      <c r="L12" s="7" t="str">
        <f>CONCATENATE("11 11.2 4b")</f>
        <v>11 11.2 4b</v>
      </c>
      <c r="M12" s="7" t="str">
        <f>CONCATENATE("SVRGLI31M42H211D")</f>
        <v>SVRGLI31M42H211D</v>
      </c>
      <c r="N12" s="7" t="s">
        <v>57</v>
      </c>
      <c r="O12" s="7"/>
      <c r="P12" s="8">
        <v>44551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7">
        <v>887.87</v>
      </c>
      <c r="W12" s="7">
        <v>382.85</v>
      </c>
      <c r="X12" s="7">
        <v>353.55</v>
      </c>
      <c r="Y12" s="7">
        <v>0</v>
      </c>
      <c r="Z12" s="7">
        <v>151.47</v>
      </c>
    </row>
    <row r="13" spans="1:26" x14ac:dyDescent="0.35">
      <c r="A13" s="7" t="s">
        <v>27</v>
      </c>
      <c r="B13" s="7" t="s">
        <v>28</v>
      </c>
      <c r="C13" s="7" t="s">
        <v>40</v>
      </c>
      <c r="D13" s="7" t="s">
        <v>41</v>
      </c>
      <c r="E13" s="7" t="s">
        <v>36</v>
      </c>
      <c r="F13" s="7" t="s">
        <v>58</v>
      </c>
      <c r="G13" s="7">
        <v>2021</v>
      </c>
      <c r="H13" s="7" t="str">
        <f>CONCATENATE("14240411349")</f>
        <v>14240411349</v>
      </c>
      <c r="I13" s="7" t="s">
        <v>29</v>
      </c>
      <c r="J13" s="7" t="s">
        <v>30</v>
      </c>
      <c r="K13" s="7" t="str">
        <f>CONCATENATE("")</f>
        <v/>
      </c>
      <c r="L13" s="7" t="str">
        <f>CONCATENATE("11 11.2 4b")</f>
        <v>11 11.2 4b</v>
      </c>
      <c r="M13" s="7" t="str">
        <f>CONCATENATE("BCCNRC78C21I436T")</f>
        <v>BCCNRC78C21I436T</v>
      </c>
      <c r="N13" s="7" t="s">
        <v>59</v>
      </c>
      <c r="O13" s="7"/>
      <c r="P13" s="8">
        <v>44551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3685</v>
      </c>
      <c r="W13" s="9">
        <v>1588.97</v>
      </c>
      <c r="X13" s="9">
        <v>1467.37</v>
      </c>
      <c r="Y13" s="7">
        <v>0</v>
      </c>
      <c r="Z13" s="7">
        <v>628.66</v>
      </c>
    </row>
    <row r="14" spans="1:26" x14ac:dyDescent="0.35">
      <c r="A14" s="7" t="s">
        <v>27</v>
      </c>
      <c r="B14" s="7" t="s">
        <v>28</v>
      </c>
      <c r="C14" s="7" t="s">
        <v>40</v>
      </c>
      <c r="D14" s="7" t="s">
        <v>41</v>
      </c>
      <c r="E14" s="7" t="s">
        <v>35</v>
      </c>
      <c r="F14" s="7" t="s">
        <v>60</v>
      </c>
      <c r="G14" s="7">
        <v>2021</v>
      </c>
      <c r="H14" s="7" t="str">
        <f>CONCATENATE("14240402165")</f>
        <v>14240402165</v>
      </c>
      <c r="I14" s="7" t="s">
        <v>29</v>
      </c>
      <c r="J14" s="7" t="s">
        <v>30</v>
      </c>
      <c r="K14" s="7" t="str">
        <f>CONCATENATE("")</f>
        <v/>
      </c>
      <c r="L14" s="7" t="str">
        <f>CONCATENATE("11 11.2 4b")</f>
        <v>11 11.2 4b</v>
      </c>
      <c r="M14" s="7" t="str">
        <f>CONCATENATE("GRGLVC91L66E783X")</f>
        <v>GRGLVC91L66E783X</v>
      </c>
      <c r="N14" s="7" t="s">
        <v>61</v>
      </c>
      <c r="O14" s="7"/>
      <c r="P14" s="8">
        <v>44551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7">
        <v>345.36</v>
      </c>
      <c r="W14" s="7">
        <v>148.91999999999999</v>
      </c>
      <c r="X14" s="7">
        <v>137.52000000000001</v>
      </c>
      <c r="Y14" s="7">
        <v>0</v>
      </c>
      <c r="Z14" s="7">
        <v>58.92</v>
      </c>
    </row>
    <row r="15" spans="1:26" x14ac:dyDescent="0.35">
      <c r="A15" s="7" t="s">
        <v>27</v>
      </c>
      <c r="B15" s="7" t="s">
        <v>28</v>
      </c>
      <c r="C15" s="7" t="s">
        <v>40</v>
      </c>
      <c r="D15" s="7" t="s">
        <v>62</v>
      </c>
      <c r="E15" s="7" t="s">
        <v>36</v>
      </c>
      <c r="F15" s="7" t="s">
        <v>63</v>
      </c>
      <c r="G15" s="7">
        <v>2021</v>
      </c>
      <c r="H15" s="7" t="str">
        <f>CONCATENATE("14240905167")</f>
        <v>14240905167</v>
      </c>
      <c r="I15" s="7" t="s">
        <v>29</v>
      </c>
      <c r="J15" s="7" t="s">
        <v>30</v>
      </c>
      <c r="K15" s="7" t="str">
        <f>CONCATENATE("")</f>
        <v/>
      </c>
      <c r="L15" s="7" t="str">
        <f>CONCATENATE("11 11.2 4b")</f>
        <v>11 11.2 4b</v>
      </c>
      <c r="M15" s="7" t="str">
        <f>CONCATENATE("SPRNCI75B21D542G")</f>
        <v>SPRNCI75B21D542G</v>
      </c>
      <c r="N15" s="7" t="s">
        <v>64</v>
      </c>
      <c r="O15" s="7"/>
      <c r="P15" s="8">
        <v>44551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7">
        <v>335.5</v>
      </c>
      <c r="W15" s="7">
        <v>144.66999999999999</v>
      </c>
      <c r="X15" s="7">
        <v>133.6</v>
      </c>
      <c r="Y15" s="7">
        <v>0</v>
      </c>
      <c r="Z15" s="7">
        <v>57.23</v>
      </c>
    </row>
    <row r="16" spans="1:26" x14ac:dyDescent="0.35">
      <c r="A16" s="7" t="s">
        <v>27</v>
      </c>
      <c r="B16" s="7" t="s">
        <v>28</v>
      </c>
      <c r="C16" s="7" t="s">
        <v>40</v>
      </c>
      <c r="D16" s="7" t="s">
        <v>41</v>
      </c>
      <c r="E16" s="7" t="s">
        <v>38</v>
      </c>
      <c r="F16" s="7" t="s">
        <v>42</v>
      </c>
      <c r="G16" s="7">
        <v>2021</v>
      </c>
      <c r="H16" s="7" t="str">
        <f>CONCATENATE("14240391772")</f>
        <v>14240391772</v>
      </c>
      <c r="I16" s="7" t="s">
        <v>29</v>
      </c>
      <c r="J16" s="7" t="s">
        <v>30</v>
      </c>
      <c r="K16" s="7" t="str">
        <f>CONCATENATE("")</f>
        <v/>
      </c>
      <c r="L16" s="7" t="str">
        <f>CONCATENATE("14 14.1 3a")</f>
        <v>14 14.1 3a</v>
      </c>
      <c r="M16" s="7" t="str">
        <f>CONCATENATE("PRSMHL86S54I156V")</f>
        <v>PRSMHL86S54I156V</v>
      </c>
      <c r="N16" s="7" t="s">
        <v>43</v>
      </c>
      <c r="O16" s="7"/>
      <c r="P16" s="8">
        <v>44536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7">
        <v>861.84</v>
      </c>
      <c r="W16" s="7">
        <v>371.63</v>
      </c>
      <c r="X16" s="7">
        <v>343.18</v>
      </c>
      <c r="Y16" s="7">
        <v>0</v>
      </c>
      <c r="Z16" s="7">
        <v>147.03</v>
      </c>
    </row>
    <row r="17" spans="1:26" x14ac:dyDescent="0.35">
      <c r="A17" s="7" t="s">
        <v>27</v>
      </c>
      <c r="B17" s="7" t="s">
        <v>28</v>
      </c>
      <c r="C17" s="7" t="s">
        <v>40</v>
      </c>
      <c r="D17" s="7" t="s">
        <v>48</v>
      </c>
      <c r="E17" s="7" t="s">
        <v>39</v>
      </c>
      <c r="F17" s="7" t="s">
        <v>65</v>
      </c>
      <c r="G17" s="7">
        <v>2021</v>
      </c>
      <c r="H17" s="7" t="str">
        <f>CONCATENATE("14240841883")</f>
        <v>14240841883</v>
      </c>
      <c r="I17" s="7" t="s">
        <v>29</v>
      </c>
      <c r="J17" s="7" t="s">
        <v>30</v>
      </c>
      <c r="K17" s="7" t="str">
        <f>CONCATENATE("")</f>
        <v/>
      </c>
      <c r="L17" s="7" t="str">
        <f>CONCATENATE("11 11.2 4b")</f>
        <v>11 11.2 4b</v>
      </c>
      <c r="M17" s="7" t="str">
        <f>CONCATENATE("BRRVCN67T04H294J")</f>
        <v>BRRVCN67T04H294J</v>
      </c>
      <c r="N17" s="7" t="s">
        <v>66</v>
      </c>
      <c r="O17" s="7"/>
      <c r="P17" s="8">
        <v>44536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7">
        <v>391.11</v>
      </c>
      <c r="W17" s="7">
        <v>168.65</v>
      </c>
      <c r="X17" s="7">
        <v>155.74</v>
      </c>
      <c r="Y17" s="7">
        <v>0</v>
      </c>
      <c r="Z17" s="7">
        <v>66.72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14410</vt:lpwstr>
  </property>
  <property fmtid="{D5CDD505-2E9C-101B-9397-08002B2CF9AE}" pid="4" name="OptimizationTime">
    <vt:lpwstr>20211223_1710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2021-12-23T10:24:18Z</dcterms:created>
  <dcterms:modified xsi:type="dcterms:W3CDTF">2021-12-23T10:25:10Z</dcterms:modified>
</cp:coreProperties>
</file>