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4\"/>
    </mc:Choice>
  </mc:AlternateContent>
  <xr:revisionPtr revIDLastSave="0" documentId="8_{EE0F9D90-BA02-413F-AA0A-4F08ACBB8876}" xr6:coauthVersionLast="45" xr6:coauthVersionMax="45" xr10:uidLastSave="{00000000-0000-0000-0000-000000000000}"/>
  <bookViews>
    <workbookView xWindow="-120" yWindow="-120" windowWidth="20730" windowHeight="11160" xr2:uid="{E3B2D4C9-69AF-4E78-8D22-73A8D423A30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<sst xmlns="http://schemas.openxmlformats.org/spreadsheetml/2006/main" count="312" uniqueCount="77">
  <si>
    <t>Dettaglio Domande Pagabili Decreto 384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</si>
  <si>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</si>
  <si>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</si>
  <si>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</si>
  <si>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</si>
  <si>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</si>
  <si>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</si>
  <si>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</si>
  <si>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</si>
  <si>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</si>
  <si>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</si>
  <si>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</si>
  <si>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</si>
  <si>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</si>
  <si>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</si>
  <si>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</si>
  <si>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</si>
  <si>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</si>
  <si>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</si>
  <si>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</si>
  <si>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</si>
  <si>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</si>
  <si>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</si>
  <si>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</si>
  <si>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</si>
  <si>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</si>
  <si>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</si>
  <si>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</si>
  <si>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</si>
  <si>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</si>
  <si>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</si>
  <si>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</si>
  <si>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</si>
  <si>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</si>
  <si>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Misure Strutturali</t>
  </si>
  <si>
    <t>IN PROPRIO</t>
  </si>
  <si>
    <t>SI</t>
  </si>
  <si>
    <t>CAA CIA srl</t>
  </si>
  <si>
    <t>Anticipo</t>
  </si>
  <si>
    <t>MARCHE</t>
  </si>
  <si>
    <t>SERV. DEC. AGRICOLTURA E ALIMENTAZIONE - PESARO</t>
  </si>
  <si>
    <t>CAA Coldiretti - PESARO E URBINO - 013</t>
  </si>
  <si>
    <t>Trascinamenti</t>
  </si>
  <si>
    <t>AIUDI ADELINO</t>
  </si>
  <si>
    <t>AGEA.ASR.2014.0523569</t>
  </si>
  <si>
    <t>SERV. DEC. AGRICOLTURA E ALIM. - MACERATA</t>
  </si>
  <si>
    <t>CAA Coldiretti - MACERATA - 018</t>
  </si>
  <si>
    <t>SOCIETA' AGRICOLA FORESTALE MITA S.A.S DI LUDMILA MITA &amp; C.</t>
  </si>
  <si>
    <t>AGEA.ASR.2019.1361222</t>
  </si>
  <si>
    <t>BIZZARRI MICHELE</t>
  </si>
  <si>
    <t>AGEA.ASR.2020.0889586</t>
  </si>
  <si>
    <t>ROTARO LUIGI</t>
  </si>
  <si>
    <t>IMPRESA VERDE MARCHE SRL</t>
  </si>
  <si>
    <t>AGEA.ASR.2020.0902238</t>
  </si>
  <si>
    <t>SERV. DEC. AGRICOLTURA E ALIM. -ASCOLI PICENO</t>
  </si>
  <si>
    <t>CIRIACI ALESSANDRO</t>
  </si>
  <si>
    <t>AGEA.ASR.2020.0803697</t>
  </si>
  <si>
    <t>AGEA.ASR.2020.0902314</t>
  </si>
  <si>
    <t>SERV. DEC. AGRICOLTURA E ALIMENTAZIONE - ANCONA</t>
  </si>
  <si>
    <t>E.N.F.A.P. MARCHE</t>
  </si>
  <si>
    <t>AGEA.ASR.2020.0902077</t>
  </si>
  <si>
    <t>COMUNE DI SASSOFERRATO</t>
  </si>
  <si>
    <t>AGEA.ASR.2020.0834388</t>
  </si>
  <si>
    <t>MARCHESANA SOC.COOP.AGRICOLA</t>
  </si>
  <si>
    <t>AGEA.ASR.2019.2020808</t>
  </si>
  <si>
    <t>I PODERI DEL POGGIO SOCIETA' AGRICOLA</t>
  </si>
  <si>
    <t>AGEA.ASR.2020.0872346</t>
  </si>
  <si>
    <t>AGEA.ASR.2020.0902184</t>
  </si>
  <si>
    <t>AGEA.ASR.2020.0902112</t>
  </si>
  <si>
    <t>CAA CIA - ASCOLI PICENO - 006</t>
  </si>
  <si>
    <t>EUSEBI GIANNI</t>
  </si>
  <si>
    <t>AGEA.ASR.2020.0891846</t>
  </si>
  <si>
    <t>CAA Coldiretti - FERMO - 001</t>
  </si>
  <si>
    <t>MAZZONI ARNALDO</t>
  </si>
  <si>
    <t>CAA Coldiretti - ASCOLI PICENO - 040</t>
  </si>
  <si>
    <t>VALLORANI VALERIANO</t>
  </si>
  <si>
    <t>MASTROSANI 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</si>
</sst>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DFFD-3921-41B1-B48A-019B1D48EDF8}">
  <dimension ref="A1:Y25"/>
  <sheetViews>
    <sheetView showGridLines="0" tabSelected="1" workbookViewId="0">
      <selection activeCell="F29" sqref="F2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71093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39</v>
      </c>
      <c r="D4" s="5" t="s">
        <v>40</v>
      </c>
      <c r="E4" s="5" t="s">
        <v>28</v>
      </c>
      <c r="F4" s="5" t="s">
        <v>41</v>
      </c>
      <c r="G4" s="5">
        <v>2014</v>
      </c>
      <c r="H4" s="5" t="str">
        <f>CONCATENATE("44730102520")</f>
        <v>44730102520</v>
      </c>
      <c r="I4" s="5" t="s">
        <v>29</v>
      </c>
      <c r="J4" s="5" t="s">
        <v>42</v>
      </c>
      <c r="K4" s="5" t="str">
        <f>CONCATENATE("221")</f>
        <v>221</v>
      </c>
      <c r="L4" s="5" t="str">
        <f>CONCATENATE("8 8.1 5e")</f>
        <v>8 8.1 5e</v>
      </c>
      <c r="M4" s="5" t="str">
        <f>CONCATENATE("DAIDLN47B26E351R")</f>
        <v>DAIDLN47B26E351R</v>
      </c>
      <c r="N4" s="5" t="s">
        <v>43</v>
      </c>
      <c r="O4" s="5" t="s">
        <v>44</v>
      </c>
      <c r="P4" s="6">
        <v>41974</v>
      </c>
      <c r="Q4" s="5" t="s">
        <v>31</v>
      </c>
      <c r="R4" s="5" t="s">
        <v>32</v>
      </c>
      <c r="S4" s="5" t="s">
        <v>33</v>
      </c>
      <c r="T4" s="5"/>
      <c r="U4" s="5">
        <v>627.32000000000005</v>
      </c>
      <c r="V4" s="5">
        <v>270.5</v>
      </c>
      <c r="W4" s="5">
        <v>249.8</v>
      </c>
      <c r="X4" s="5">
        <v>0</v>
      </c>
      <c r="Y4" s="5">
        <v>107.02</v>
      </c>
    </row>
    <row r="5" spans="1:25" ht="24.75" x14ac:dyDescent="0.25">
      <c r="A5" s="5" t="s">
        <v>26</v>
      </c>
      <c r="B5" s="5" t="s">
        <v>27</v>
      </c>
      <c r="C5" s="5" t="s">
        <v>39</v>
      </c>
      <c r="D5" s="5" t="s">
        <v>45</v>
      </c>
      <c r="E5" s="5" t="s">
        <v>28</v>
      </c>
      <c r="F5" s="5" t="s">
        <v>46</v>
      </c>
      <c r="G5" s="5">
        <v>2018</v>
      </c>
      <c r="H5" s="5" t="str">
        <f>CONCATENATE("84240803365")</f>
        <v>84240803365</v>
      </c>
      <c r="I5" s="5" t="s">
        <v>29</v>
      </c>
      <c r="J5" s="5" t="s">
        <v>30</v>
      </c>
      <c r="K5" s="5" t="str">
        <f>CONCATENATE("")</f>
        <v/>
      </c>
      <c r="L5" s="5" t="str">
        <f>CONCATENATE("11 11.1 4b")</f>
        <v>11 11.1 4b</v>
      </c>
      <c r="M5" s="5" t="str">
        <f>CONCATENATE("01774620437")</f>
        <v>01774620437</v>
      </c>
      <c r="N5" s="5" t="s">
        <v>47</v>
      </c>
      <c r="O5" s="5" t="s">
        <v>48</v>
      </c>
      <c r="P5" s="6">
        <v>43777</v>
      </c>
      <c r="Q5" s="5" t="s">
        <v>31</v>
      </c>
      <c r="R5" s="5" t="s">
        <v>32</v>
      </c>
      <c r="S5" s="5" t="s">
        <v>33</v>
      </c>
      <c r="T5" s="5"/>
      <c r="U5" s="7">
        <v>3208.79</v>
      </c>
      <c r="V5" s="7">
        <v>1383.63</v>
      </c>
      <c r="W5" s="7">
        <v>1277.74</v>
      </c>
      <c r="X5" s="5">
        <v>0</v>
      </c>
      <c r="Y5" s="5">
        <v>547.41999999999996</v>
      </c>
    </row>
    <row r="6" spans="1:25" x14ac:dyDescent="0.25">
      <c r="A6" s="5" t="s">
        <v>26</v>
      </c>
      <c r="B6" s="5" t="s">
        <v>34</v>
      </c>
      <c r="C6" s="5" t="s">
        <v>39</v>
      </c>
      <c r="D6" s="5" t="s">
        <v>45</v>
      </c>
      <c r="E6" s="5" t="s">
        <v>35</v>
      </c>
      <c r="F6" s="5" t="s">
        <v>35</v>
      </c>
      <c r="G6" s="5">
        <v>2017</v>
      </c>
      <c r="H6" s="5" t="str">
        <f>CONCATENATE("94270174330")</f>
        <v>94270174330</v>
      </c>
      <c r="I6" s="5" t="s">
        <v>29</v>
      </c>
      <c r="J6" s="5" t="s">
        <v>30</v>
      </c>
      <c r="K6" s="5" t="str">
        <f>CONCATENATE("")</f>
        <v/>
      </c>
      <c r="L6" s="5" t="str">
        <f>CONCATENATE("8 8.1 5e")</f>
        <v>8 8.1 5e</v>
      </c>
      <c r="M6" s="5" t="str">
        <f>CONCATENATE("BZZMHL88D10D653Y")</f>
        <v>BZZMHL88D10D653Y</v>
      </c>
      <c r="N6" s="5" t="s">
        <v>49</v>
      </c>
      <c r="O6" s="5" t="s">
        <v>50</v>
      </c>
      <c r="P6" s="6">
        <v>44025</v>
      </c>
      <c r="Q6" s="5" t="s">
        <v>31</v>
      </c>
      <c r="R6" s="5" t="s">
        <v>32</v>
      </c>
      <c r="S6" s="5" t="s">
        <v>33</v>
      </c>
      <c r="T6" s="5"/>
      <c r="U6" s="7">
        <v>10106.08</v>
      </c>
      <c r="V6" s="7">
        <v>4357.74</v>
      </c>
      <c r="W6" s="7">
        <v>4024.24</v>
      </c>
      <c r="X6" s="5">
        <v>0</v>
      </c>
      <c r="Y6" s="7">
        <v>1724.1</v>
      </c>
    </row>
    <row r="7" spans="1:25" x14ac:dyDescent="0.25">
      <c r="A7" s="5" t="s">
        <v>26</v>
      </c>
      <c r="B7" s="5" t="s">
        <v>34</v>
      </c>
      <c r="C7" s="5" t="s">
        <v>39</v>
      </c>
      <c r="D7" s="5" t="s">
        <v>45</v>
      </c>
      <c r="E7" s="5" t="s">
        <v>35</v>
      </c>
      <c r="F7" s="5" t="s">
        <v>35</v>
      </c>
      <c r="G7" s="5">
        <v>2017</v>
      </c>
      <c r="H7" s="5" t="str">
        <f>CONCATENATE("04270074158")</f>
        <v>04270074158</v>
      </c>
      <c r="I7" s="5" t="s">
        <v>29</v>
      </c>
      <c r="J7" s="5" t="s">
        <v>30</v>
      </c>
      <c r="K7" s="5" t="str">
        <f>CONCATENATE("")</f>
        <v/>
      </c>
      <c r="L7" s="5" t="str">
        <f>CONCATENATE("8 8.1 5e")</f>
        <v>8 8.1 5e</v>
      </c>
      <c r="M7" s="5" t="str">
        <f>CONCATENATE("RTRLGU84H09H211Z")</f>
        <v>RTRLGU84H09H211Z</v>
      </c>
      <c r="N7" s="5" t="s">
        <v>51</v>
      </c>
      <c r="O7" s="5" t="s">
        <v>50</v>
      </c>
      <c r="P7" s="6">
        <v>44025</v>
      </c>
      <c r="Q7" s="5" t="s">
        <v>31</v>
      </c>
      <c r="R7" s="5" t="s">
        <v>32</v>
      </c>
      <c r="S7" s="5" t="s">
        <v>33</v>
      </c>
      <c r="T7" s="5"/>
      <c r="U7" s="7">
        <v>2895.47</v>
      </c>
      <c r="V7" s="7">
        <v>1248.53</v>
      </c>
      <c r="W7" s="7">
        <v>1152.98</v>
      </c>
      <c r="X7" s="5">
        <v>0</v>
      </c>
      <c r="Y7" s="5">
        <v>493.96</v>
      </c>
    </row>
    <row r="8" spans="1:25" ht="24.75" x14ac:dyDescent="0.25">
      <c r="A8" s="5" t="s">
        <v>26</v>
      </c>
      <c r="B8" s="5" t="s">
        <v>34</v>
      </c>
      <c r="C8" s="5" t="s">
        <v>39</v>
      </c>
      <c r="D8" s="5" t="s">
        <v>40</v>
      </c>
      <c r="E8" s="5" t="s">
        <v>35</v>
      </c>
      <c r="F8" s="5" t="s">
        <v>35</v>
      </c>
      <c r="G8" s="5">
        <v>2017</v>
      </c>
      <c r="H8" s="5" t="str">
        <f>CONCATENATE("94270174249")</f>
        <v>94270174249</v>
      </c>
      <c r="I8" s="5" t="s">
        <v>36</v>
      </c>
      <c r="J8" s="5" t="s">
        <v>30</v>
      </c>
      <c r="K8" s="5" t="str">
        <f>CONCATENATE("")</f>
        <v/>
      </c>
      <c r="L8" s="5" t="str">
        <f>CONCATENATE("1 1.1 2a")</f>
        <v>1 1.1 2a</v>
      </c>
      <c r="M8" s="5" t="str">
        <f>CONCATENATE("02051370423")</f>
        <v>02051370423</v>
      </c>
      <c r="N8" s="5" t="s">
        <v>52</v>
      </c>
      <c r="O8" s="5" t="s">
        <v>53</v>
      </c>
      <c r="P8" s="6">
        <v>44025</v>
      </c>
      <c r="Q8" s="5" t="s">
        <v>31</v>
      </c>
      <c r="R8" s="5" t="s">
        <v>32</v>
      </c>
      <c r="S8" s="5" t="s">
        <v>33</v>
      </c>
      <c r="T8" s="5"/>
      <c r="U8" s="7">
        <v>1650</v>
      </c>
      <c r="V8" s="5">
        <v>711.48</v>
      </c>
      <c r="W8" s="5">
        <v>657.03</v>
      </c>
      <c r="X8" s="5">
        <v>0</v>
      </c>
      <c r="Y8" s="5">
        <v>281.49</v>
      </c>
    </row>
    <row r="9" spans="1:25" ht="24.75" x14ac:dyDescent="0.25">
      <c r="A9" s="5" t="s">
        <v>26</v>
      </c>
      <c r="B9" s="5" t="s">
        <v>34</v>
      </c>
      <c r="C9" s="5" t="s">
        <v>39</v>
      </c>
      <c r="D9" s="5" t="s">
        <v>54</v>
      </c>
      <c r="E9" s="5" t="s">
        <v>35</v>
      </c>
      <c r="F9" s="5" t="s">
        <v>35</v>
      </c>
      <c r="G9" s="5">
        <v>2017</v>
      </c>
      <c r="H9" s="5" t="str">
        <f>CONCATENATE("04270068739")</f>
        <v>04270068739</v>
      </c>
      <c r="I9" s="5" t="s">
        <v>29</v>
      </c>
      <c r="J9" s="5" t="s">
        <v>30</v>
      </c>
      <c r="K9" s="5" t="str">
        <f>CONCATENATE("")</f>
        <v/>
      </c>
      <c r="L9" s="5" t="str">
        <f>CONCATENATE("4 4.1 2a")</f>
        <v>4 4.1 2a</v>
      </c>
      <c r="M9" s="5" t="str">
        <f>CONCATENATE("CRCLSN91H02D542C")</f>
        <v>CRCLSN91H02D542C</v>
      </c>
      <c r="N9" s="5" t="s">
        <v>55</v>
      </c>
      <c r="O9" s="5" t="s">
        <v>56</v>
      </c>
      <c r="P9" s="6">
        <v>44013</v>
      </c>
      <c r="Q9" s="5" t="s">
        <v>31</v>
      </c>
      <c r="R9" s="5" t="s">
        <v>38</v>
      </c>
      <c r="S9" s="5" t="s">
        <v>33</v>
      </c>
      <c r="T9" s="5"/>
      <c r="U9" s="7">
        <v>244608.42</v>
      </c>
      <c r="V9" s="7">
        <v>105475.15</v>
      </c>
      <c r="W9" s="7">
        <v>97403.07</v>
      </c>
      <c r="X9" s="5">
        <v>0</v>
      </c>
      <c r="Y9" s="7">
        <v>41730.199999999997</v>
      </c>
    </row>
    <row r="10" spans="1:25" ht="24.75" x14ac:dyDescent="0.25">
      <c r="A10" s="5" t="s">
        <v>26</v>
      </c>
      <c r="B10" s="5" t="s">
        <v>34</v>
      </c>
      <c r="C10" s="5" t="s">
        <v>39</v>
      </c>
      <c r="D10" s="5" t="s">
        <v>40</v>
      </c>
      <c r="E10" s="5" t="s">
        <v>35</v>
      </c>
      <c r="F10" s="5" t="s">
        <v>35</v>
      </c>
      <c r="G10" s="5">
        <v>2017</v>
      </c>
      <c r="H10" s="5" t="str">
        <f>CONCATENATE("04270074257")</f>
        <v>04270074257</v>
      </c>
      <c r="I10" s="5" t="s">
        <v>29</v>
      </c>
      <c r="J10" s="5" t="s">
        <v>30</v>
      </c>
      <c r="K10" s="5" t="str">
        <f>CONCATENATE("")</f>
        <v/>
      </c>
      <c r="L10" s="5" t="str">
        <f>CONCATENATE("1 1.1 2a")</f>
        <v>1 1.1 2a</v>
      </c>
      <c r="M10" s="5" t="str">
        <f>CONCATENATE("02051370423")</f>
        <v>02051370423</v>
      </c>
      <c r="N10" s="5" t="s">
        <v>52</v>
      </c>
      <c r="O10" s="5" t="s">
        <v>57</v>
      </c>
      <c r="P10" s="6">
        <v>44025</v>
      </c>
      <c r="Q10" s="5" t="s">
        <v>31</v>
      </c>
      <c r="R10" s="5" t="s">
        <v>32</v>
      </c>
      <c r="S10" s="5" t="s">
        <v>33</v>
      </c>
      <c r="T10" s="5"/>
      <c r="U10" s="7">
        <v>1485</v>
      </c>
      <c r="V10" s="5">
        <v>640.33000000000004</v>
      </c>
      <c r="W10" s="5">
        <v>591.33000000000004</v>
      </c>
      <c r="X10" s="5">
        <v>0</v>
      </c>
      <c r="Y10" s="5">
        <v>253.34</v>
      </c>
    </row>
    <row r="11" spans="1:25" ht="24.75" x14ac:dyDescent="0.25">
      <c r="A11" s="5" t="s">
        <v>26</v>
      </c>
      <c r="B11" s="5" t="s">
        <v>34</v>
      </c>
      <c r="C11" s="5" t="s">
        <v>39</v>
      </c>
      <c r="D11" s="5" t="s">
        <v>58</v>
      </c>
      <c r="E11" s="5" t="s">
        <v>35</v>
      </c>
      <c r="F11" s="5" t="s">
        <v>35</v>
      </c>
      <c r="G11" s="5">
        <v>2017</v>
      </c>
      <c r="H11" s="5" t="str">
        <f>CONCATENATE("94270174280")</f>
        <v>94270174280</v>
      </c>
      <c r="I11" s="5" t="s">
        <v>29</v>
      </c>
      <c r="J11" s="5" t="s">
        <v>30</v>
      </c>
      <c r="K11" s="5" t="str">
        <f>CONCATENATE("")</f>
        <v/>
      </c>
      <c r="L11" s="5" t="str">
        <f>CONCATENATE("1 1.1 2a")</f>
        <v>1 1.1 2a</v>
      </c>
      <c r="M11" s="5" t="str">
        <f>CONCATENATE("93086240426")</f>
        <v>93086240426</v>
      </c>
      <c r="N11" s="5" t="s">
        <v>59</v>
      </c>
      <c r="O11" s="5" t="s">
        <v>60</v>
      </c>
      <c r="P11" s="6">
        <v>44025</v>
      </c>
      <c r="Q11" s="5" t="s">
        <v>31</v>
      </c>
      <c r="R11" s="5" t="s">
        <v>32</v>
      </c>
      <c r="S11" s="5" t="s">
        <v>33</v>
      </c>
      <c r="T11" s="5"/>
      <c r="U11" s="7">
        <v>1485</v>
      </c>
      <c r="V11" s="5">
        <v>640.33000000000004</v>
      </c>
      <c r="W11" s="5">
        <v>591.33000000000004</v>
      </c>
      <c r="X11" s="5">
        <v>0</v>
      </c>
      <c r="Y11" s="5">
        <v>253.34</v>
      </c>
    </row>
    <row r="12" spans="1:25" ht="24.75" x14ac:dyDescent="0.25">
      <c r="A12" s="5" t="s">
        <v>26</v>
      </c>
      <c r="B12" s="5" t="s">
        <v>34</v>
      </c>
      <c r="C12" s="5" t="s">
        <v>39</v>
      </c>
      <c r="D12" s="5" t="s">
        <v>58</v>
      </c>
      <c r="E12" s="5" t="s">
        <v>35</v>
      </c>
      <c r="F12" s="5" t="s">
        <v>35</v>
      </c>
      <c r="G12" s="5">
        <v>2017</v>
      </c>
      <c r="H12" s="5" t="str">
        <f>CONCATENATE("04270071451")</f>
        <v>04270071451</v>
      </c>
      <c r="I12" s="5" t="s">
        <v>29</v>
      </c>
      <c r="J12" s="5" t="s">
        <v>30</v>
      </c>
      <c r="K12" s="5" t="str">
        <f>CONCATENATE("")</f>
        <v/>
      </c>
      <c r="L12" s="5" t="str">
        <f>CONCATENATE("7 7.6 6a")</f>
        <v>7 7.6 6a</v>
      </c>
      <c r="M12" s="5" t="str">
        <f>CONCATENATE("00172960429")</f>
        <v>00172960429</v>
      </c>
      <c r="N12" s="5" t="s">
        <v>61</v>
      </c>
      <c r="O12" s="5" t="s">
        <v>62</v>
      </c>
      <c r="P12" s="6">
        <v>44018</v>
      </c>
      <c r="Q12" s="5" t="s">
        <v>31</v>
      </c>
      <c r="R12" s="5" t="s">
        <v>38</v>
      </c>
      <c r="S12" s="5" t="s">
        <v>33</v>
      </c>
      <c r="T12" s="5"/>
      <c r="U12" s="7">
        <v>87182.76</v>
      </c>
      <c r="V12" s="7">
        <v>37593.21</v>
      </c>
      <c r="W12" s="7">
        <v>34716.18</v>
      </c>
      <c r="X12" s="5">
        <v>0</v>
      </c>
      <c r="Y12" s="7">
        <v>14873.37</v>
      </c>
    </row>
    <row r="13" spans="1:25" ht="24.75" x14ac:dyDescent="0.25">
      <c r="A13" s="5" t="s">
        <v>26</v>
      </c>
      <c r="B13" s="5" t="s">
        <v>34</v>
      </c>
      <c r="C13" s="5" t="s">
        <v>39</v>
      </c>
      <c r="D13" s="5" t="s">
        <v>58</v>
      </c>
      <c r="E13" s="5" t="s">
        <v>35</v>
      </c>
      <c r="F13" s="5" t="s">
        <v>35</v>
      </c>
      <c r="G13" s="5">
        <v>2018</v>
      </c>
      <c r="H13" s="5" t="str">
        <f>CONCATENATE("84758388114")</f>
        <v>84758388114</v>
      </c>
      <c r="I13" s="5" t="s">
        <v>36</v>
      </c>
      <c r="J13" s="5" t="s">
        <v>42</v>
      </c>
      <c r="K13" s="5" t="str">
        <f>CONCATENATE("124")</f>
        <v>124</v>
      </c>
      <c r="L13" s="5" t="str">
        <f>CONCATENATE("16 16.2 2a")</f>
        <v>16 16.2 2a</v>
      </c>
      <c r="M13" s="5" t="str">
        <f>CONCATENATE("02571050422")</f>
        <v>02571050422</v>
      </c>
      <c r="N13" s="5" t="s">
        <v>63</v>
      </c>
      <c r="O13" s="5" t="s">
        <v>64</v>
      </c>
      <c r="P13" s="6">
        <v>44021</v>
      </c>
      <c r="Q13" s="5" t="s">
        <v>31</v>
      </c>
      <c r="R13" s="5" t="s">
        <v>32</v>
      </c>
      <c r="S13" s="5" t="s">
        <v>33</v>
      </c>
      <c r="T13" s="5"/>
      <c r="U13" s="7">
        <v>54060.160000000003</v>
      </c>
      <c r="V13" s="7">
        <v>23310.74</v>
      </c>
      <c r="W13" s="7">
        <v>21526.76</v>
      </c>
      <c r="X13" s="5">
        <v>0</v>
      </c>
      <c r="Y13" s="7">
        <v>9222.66</v>
      </c>
    </row>
    <row r="14" spans="1:25" ht="24.75" x14ac:dyDescent="0.25">
      <c r="A14" s="5" t="s">
        <v>26</v>
      </c>
      <c r="B14" s="5" t="s">
        <v>34</v>
      </c>
      <c r="C14" s="5" t="s">
        <v>39</v>
      </c>
      <c r="D14" s="5" t="s">
        <v>40</v>
      </c>
      <c r="E14" s="5" t="s">
        <v>35</v>
      </c>
      <c r="F14" s="5" t="s">
        <v>35</v>
      </c>
      <c r="G14" s="5">
        <v>2017</v>
      </c>
      <c r="H14" s="5" t="str">
        <f>CONCATENATE("94270174231")</f>
        <v>94270174231</v>
      </c>
      <c r="I14" s="5" t="s">
        <v>36</v>
      </c>
      <c r="J14" s="5" t="s">
        <v>30</v>
      </c>
      <c r="K14" s="5" t="str">
        <f>CONCATENATE("")</f>
        <v/>
      </c>
      <c r="L14" s="5" t="str">
        <f>CONCATENATE("8 8.1 5e")</f>
        <v>8 8.1 5e</v>
      </c>
      <c r="M14" s="5" t="str">
        <f>CONCATENATE("02461270411")</f>
        <v>02461270411</v>
      </c>
      <c r="N14" s="5" t="s">
        <v>65</v>
      </c>
      <c r="O14" s="5" t="s">
        <v>66</v>
      </c>
      <c r="P14" s="6">
        <v>44021</v>
      </c>
      <c r="Q14" s="5" t="s">
        <v>31</v>
      </c>
      <c r="R14" s="5" t="s">
        <v>32</v>
      </c>
      <c r="S14" s="5" t="s">
        <v>33</v>
      </c>
      <c r="T14" s="5"/>
      <c r="U14" s="7">
        <v>13598.82</v>
      </c>
      <c r="V14" s="7">
        <v>5863.81</v>
      </c>
      <c r="W14" s="7">
        <v>5415.05</v>
      </c>
      <c r="X14" s="5">
        <v>0</v>
      </c>
      <c r="Y14" s="7">
        <v>2319.96</v>
      </c>
    </row>
    <row r="15" spans="1:25" x14ac:dyDescent="0.25">
      <c r="A15" s="5" t="s">
        <v>26</v>
      </c>
      <c r="B15" s="5" t="s">
        <v>34</v>
      </c>
      <c r="C15" s="5" t="s">
        <v>39</v>
      </c>
      <c r="D15" s="5" t="s">
        <v>45</v>
      </c>
      <c r="E15" s="5" t="s">
        <v>35</v>
      </c>
      <c r="F15" s="5" t="s">
        <v>35</v>
      </c>
      <c r="G15" s="5">
        <v>2017</v>
      </c>
      <c r="H15" s="5" t="str">
        <f>CONCATENATE("04270074505")</f>
        <v>04270074505</v>
      </c>
      <c r="I15" s="5" t="s">
        <v>29</v>
      </c>
      <c r="J15" s="5" t="s">
        <v>30</v>
      </c>
      <c r="K15" s="5" t="str">
        <f>CONCATENATE("")</f>
        <v/>
      </c>
      <c r="L15" s="5" t="str">
        <f>CONCATENATE("1 1.1 2a")</f>
        <v>1 1.1 2a</v>
      </c>
      <c r="M15" s="5" t="str">
        <f>CONCATENATE("02051370423")</f>
        <v>02051370423</v>
      </c>
      <c r="N15" s="5" t="s">
        <v>52</v>
      </c>
      <c r="O15" s="5" t="s">
        <v>67</v>
      </c>
      <c r="P15" s="6">
        <v>44025</v>
      </c>
      <c r="Q15" s="5" t="s">
        <v>31</v>
      </c>
      <c r="R15" s="5" t="s">
        <v>32</v>
      </c>
      <c r="S15" s="5" t="s">
        <v>33</v>
      </c>
      <c r="T15" s="5"/>
      <c r="U15" s="5">
        <v>424.94</v>
      </c>
      <c r="V15" s="5">
        <v>183.23</v>
      </c>
      <c r="W15" s="5">
        <v>169.21</v>
      </c>
      <c r="X15" s="5">
        <v>0</v>
      </c>
      <c r="Y15" s="5">
        <v>72.5</v>
      </c>
    </row>
    <row r="16" spans="1:25" x14ac:dyDescent="0.25">
      <c r="A16" s="5" t="s">
        <v>26</v>
      </c>
      <c r="B16" s="5" t="s">
        <v>34</v>
      </c>
      <c r="C16" s="5" t="s">
        <v>39</v>
      </c>
      <c r="D16" s="5" t="s">
        <v>45</v>
      </c>
      <c r="E16" s="5" t="s">
        <v>35</v>
      </c>
      <c r="F16" s="5" t="s">
        <v>35</v>
      </c>
      <c r="G16" s="5">
        <v>2017</v>
      </c>
      <c r="H16" s="5" t="str">
        <f>CONCATENATE("04270074497")</f>
        <v>04270074497</v>
      </c>
      <c r="I16" s="5" t="s">
        <v>29</v>
      </c>
      <c r="J16" s="5" t="s">
        <v>30</v>
      </c>
      <c r="K16" s="5" t="str">
        <f>CONCATENATE("")</f>
        <v/>
      </c>
      <c r="L16" s="5" t="str">
        <f>CONCATENATE("1 1.1 2a")</f>
        <v>1 1.1 2a</v>
      </c>
      <c r="M16" s="5" t="str">
        <f>CONCATENATE("02051370423")</f>
        <v>02051370423</v>
      </c>
      <c r="N16" s="5" t="s">
        <v>52</v>
      </c>
      <c r="O16" s="5" t="s">
        <v>67</v>
      </c>
      <c r="P16" s="6">
        <v>44025</v>
      </c>
      <c r="Q16" s="5" t="s">
        <v>31</v>
      </c>
      <c r="R16" s="5" t="s">
        <v>32</v>
      </c>
      <c r="S16" s="5" t="s">
        <v>33</v>
      </c>
      <c r="T16" s="5"/>
      <c r="U16" s="5">
        <v>426.57</v>
      </c>
      <c r="V16" s="5">
        <v>183.94</v>
      </c>
      <c r="W16" s="5">
        <v>169.86</v>
      </c>
      <c r="X16" s="5">
        <v>0</v>
      </c>
      <c r="Y16" s="5">
        <v>72.77</v>
      </c>
    </row>
    <row r="17" spans="1:25" x14ac:dyDescent="0.25">
      <c r="A17" s="5" t="s">
        <v>26</v>
      </c>
      <c r="B17" s="5" t="s">
        <v>34</v>
      </c>
      <c r="C17" s="5" t="s">
        <v>39</v>
      </c>
      <c r="D17" s="5" t="s">
        <v>45</v>
      </c>
      <c r="E17" s="5" t="s">
        <v>35</v>
      </c>
      <c r="F17" s="5" t="s">
        <v>35</v>
      </c>
      <c r="G17" s="5">
        <v>2017</v>
      </c>
      <c r="H17" s="5" t="str">
        <f>CONCATENATE("04270074489")</f>
        <v>04270074489</v>
      </c>
      <c r="I17" s="5" t="s">
        <v>29</v>
      </c>
      <c r="J17" s="5" t="s">
        <v>30</v>
      </c>
      <c r="K17" s="5" t="str">
        <f>CONCATENATE("")</f>
        <v/>
      </c>
      <c r="L17" s="5" t="str">
        <f>CONCATENATE("1 1.1 2a")</f>
        <v>1 1.1 2a</v>
      </c>
      <c r="M17" s="5" t="str">
        <f>CONCATENATE("02051370423")</f>
        <v>02051370423</v>
      </c>
      <c r="N17" s="5" t="s">
        <v>52</v>
      </c>
      <c r="O17" s="5" t="s">
        <v>68</v>
      </c>
      <c r="P17" s="6">
        <v>44025</v>
      </c>
      <c r="Q17" s="5" t="s">
        <v>31</v>
      </c>
      <c r="R17" s="5" t="s">
        <v>32</v>
      </c>
      <c r="S17" s="5" t="s">
        <v>33</v>
      </c>
      <c r="T17" s="5"/>
      <c r="U17" s="5">
        <v>440</v>
      </c>
      <c r="V17" s="5">
        <v>189.73</v>
      </c>
      <c r="W17" s="5">
        <v>175.21</v>
      </c>
      <c r="X17" s="5">
        <v>0</v>
      </c>
      <c r="Y17" s="5">
        <v>75.06</v>
      </c>
    </row>
    <row r="18" spans="1:25" x14ac:dyDescent="0.25">
      <c r="A18" s="5" t="s">
        <v>26</v>
      </c>
      <c r="B18" s="5" t="s">
        <v>34</v>
      </c>
      <c r="C18" s="5" t="s">
        <v>39</v>
      </c>
      <c r="D18" s="5" t="s">
        <v>45</v>
      </c>
      <c r="E18" s="5" t="s">
        <v>35</v>
      </c>
      <c r="F18" s="5" t="s">
        <v>35</v>
      </c>
      <c r="G18" s="5">
        <v>2017</v>
      </c>
      <c r="H18" s="5" t="str">
        <f>CONCATENATE("04270074471")</f>
        <v>04270074471</v>
      </c>
      <c r="I18" s="5" t="s">
        <v>29</v>
      </c>
      <c r="J18" s="5" t="s">
        <v>30</v>
      </c>
      <c r="K18" s="5" t="str">
        <f>CONCATENATE("")</f>
        <v/>
      </c>
      <c r="L18" s="5" t="str">
        <f>CONCATENATE("1 1.1 2a")</f>
        <v>1 1.1 2a</v>
      </c>
      <c r="M18" s="5" t="str">
        <f>CONCATENATE("02051370423")</f>
        <v>02051370423</v>
      </c>
      <c r="N18" s="5" t="s">
        <v>52</v>
      </c>
      <c r="O18" s="5" t="s">
        <v>68</v>
      </c>
      <c r="P18" s="6">
        <v>44025</v>
      </c>
      <c r="Q18" s="5" t="s">
        <v>31</v>
      </c>
      <c r="R18" s="5" t="s">
        <v>32</v>
      </c>
      <c r="S18" s="5" t="s">
        <v>33</v>
      </c>
      <c r="T18" s="5"/>
      <c r="U18" s="5">
        <v>431.37</v>
      </c>
      <c r="V18" s="5">
        <v>186.01</v>
      </c>
      <c r="W18" s="5">
        <v>171.77</v>
      </c>
      <c r="X18" s="5">
        <v>0</v>
      </c>
      <c r="Y18" s="5">
        <v>73.59</v>
      </c>
    </row>
    <row r="19" spans="1:25" x14ac:dyDescent="0.25">
      <c r="A19" s="5" t="s">
        <v>26</v>
      </c>
      <c r="B19" s="5" t="s">
        <v>34</v>
      </c>
      <c r="C19" s="5" t="s">
        <v>39</v>
      </c>
      <c r="D19" s="5" t="s">
        <v>45</v>
      </c>
      <c r="E19" s="5" t="s">
        <v>35</v>
      </c>
      <c r="F19" s="5" t="s">
        <v>35</v>
      </c>
      <c r="G19" s="5">
        <v>2017</v>
      </c>
      <c r="H19" s="5" t="str">
        <f>CONCATENATE("04270074513")</f>
        <v>04270074513</v>
      </c>
      <c r="I19" s="5" t="s">
        <v>29</v>
      </c>
      <c r="J19" s="5" t="s">
        <v>30</v>
      </c>
      <c r="K19" s="5" t="str">
        <f>CONCATENATE("")</f>
        <v/>
      </c>
      <c r="L19" s="5" t="str">
        <f>CONCATENATE("1 1.1 2a")</f>
        <v>1 1.1 2a</v>
      </c>
      <c r="M19" s="5" t="str">
        <f>CONCATENATE("02051370423")</f>
        <v>02051370423</v>
      </c>
      <c r="N19" s="5" t="s">
        <v>52</v>
      </c>
      <c r="O19" s="5" t="s">
        <v>68</v>
      </c>
      <c r="P19" s="6">
        <v>44025</v>
      </c>
      <c r="Q19" s="5" t="s">
        <v>31</v>
      </c>
      <c r="R19" s="5" t="s">
        <v>32</v>
      </c>
      <c r="S19" s="5" t="s">
        <v>33</v>
      </c>
      <c r="T19" s="5"/>
      <c r="U19" s="5">
        <v>440</v>
      </c>
      <c r="V19" s="5">
        <v>189.73</v>
      </c>
      <c r="W19" s="5">
        <v>175.21</v>
      </c>
      <c r="X19" s="5">
        <v>0</v>
      </c>
      <c r="Y19" s="5">
        <v>75.06</v>
      </c>
    </row>
    <row r="20" spans="1:25" ht="24.75" x14ac:dyDescent="0.25">
      <c r="A20" s="5" t="s">
        <v>26</v>
      </c>
      <c r="B20" s="5" t="s">
        <v>27</v>
      </c>
      <c r="C20" s="5" t="s">
        <v>39</v>
      </c>
      <c r="D20" s="5" t="s">
        <v>54</v>
      </c>
      <c r="E20" s="5" t="s">
        <v>37</v>
      </c>
      <c r="F20" s="5" t="s">
        <v>69</v>
      </c>
      <c r="G20" s="5">
        <v>2019</v>
      </c>
      <c r="H20" s="5" t="str">
        <f>CONCATENATE("94241144941")</f>
        <v>94241144941</v>
      </c>
      <c r="I20" s="5" t="s">
        <v>29</v>
      </c>
      <c r="J20" s="5" t="s">
        <v>30</v>
      </c>
      <c r="K20" s="5" t="str">
        <f>CONCATENATE("")</f>
        <v/>
      </c>
      <c r="L20" s="5" t="str">
        <f>CONCATENATE("10 10.1 4b")</f>
        <v>10 10.1 4b</v>
      </c>
      <c r="M20" s="5" t="str">
        <f>CONCATENATE("SBEGNN58D20F415Q")</f>
        <v>SBEGNN58D20F415Q</v>
      </c>
      <c r="N20" s="5" t="s">
        <v>70</v>
      </c>
      <c r="O20" s="5" t="s">
        <v>71</v>
      </c>
      <c r="P20" s="6">
        <v>44025</v>
      </c>
      <c r="Q20" s="5" t="s">
        <v>31</v>
      </c>
      <c r="R20" s="5" t="s">
        <v>32</v>
      </c>
      <c r="S20" s="5" t="s">
        <v>33</v>
      </c>
      <c r="T20" s="5"/>
      <c r="U20" s="7">
        <v>3520.19</v>
      </c>
      <c r="V20" s="7">
        <v>1517.91</v>
      </c>
      <c r="W20" s="7">
        <v>1401.74</v>
      </c>
      <c r="X20" s="5">
        <v>0</v>
      </c>
      <c r="Y20" s="5">
        <v>600.54</v>
      </c>
    </row>
    <row r="21" spans="1:25" ht="24.75" x14ac:dyDescent="0.25">
      <c r="A21" s="5" t="s">
        <v>26</v>
      </c>
      <c r="B21" s="5" t="s">
        <v>27</v>
      </c>
      <c r="C21" s="5" t="s">
        <v>39</v>
      </c>
      <c r="D21" s="5" t="s">
        <v>54</v>
      </c>
      <c r="E21" s="5" t="s">
        <v>28</v>
      </c>
      <c r="F21" s="5" t="s">
        <v>72</v>
      </c>
      <c r="G21" s="5">
        <v>2017</v>
      </c>
      <c r="H21" s="5" t="str">
        <f>CONCATENATE("74241305486")</f>
        <v>74241305486</v>
      </c>
      <c r="I21" s="5" t="s">
        <v>29</v>
      </c>
      <c r="J21" s="5" t="s">
        <v>30</v>
      </c>
      <c r="K21" s="5" t="str">
        <f>CONCATENATE("")</f>
        <v/>
      </c>
      <c r="L21" s="5" t="str">
        <f>CONCATENATE("10 10.1 4b")</f>
        <v>10 10.1 4b</v>
      </c>
      <c r="M21" s="5" t="str">
        <f>CONCATENATE("MZZRLD34A29F487I")</f>
        <v>MZZRLD34A29F487I</v>
      </c>
      <c r="N21" s="5" t="s">
        <v>73</v>
      </c>
      <c r="O21" s="5" t="s">
        <v>71</v>
      </c>
      <c r="P21" s="6">
        <v>44025</v>
      </c>
      <c r="Q21" s="5" t="s">
        <v>31</v>
      </c>
      <c r="R21" s="5" t="s">
        <v>32</v>
      </c>
      <c r="S21" s="5" t="s">
        <v>33</v>
      </c>
      <c r="T21" s="5"/>
      <c r="U21" s="7">
        <v>2810.66</v>
      </c>
      <c r="V21" s="7">
        <v>1211.96</v>
      </c>
      <c r="W21" s="7">
        <v>1119.2</v>
      </c>
      <c r="X21" s="5">
        <v>0</v>
      </c>
      <c r="Y21" s="5">
        <v>479.5</v>
      </c>
    </row>
    <row r="22" spans="1:25" ht="24.75" x14ac:dyDescent="0.25">
      <c r="A22" s="5" t="s">
        <v>26</v>
      </c>
      <c r="B22" s="5" t="s">
        <v>27</v>
      </c>
      <c r="C22" s="5" t="s">
        <v>39</v>
      </c>
      <c r="D22" s="5" t="s">
        <v>54</v>
      </c>
      <c r="E22" s="5" t="s">
        <v>28</v>
      </c>
      <c r="F22" s="5" t="s">
        <v>72</v>
      </c>
      <c r="G22" s="5">
        <v>2018</v>
      </c>
      <c r="H22" s="5" t="str">
        <f>CONCATENATE("84240579908")</f>
        <v>84240579908</v>
      </c>
      <c r="I22" s="5" t="s">
        <v>29</v>
      </c>
      <c r="J22" s="5" t="s">
        <v>30</v>
      </c>
      <c r="K22" s="5" t="str">
        <f>CONCATENATE("")</f>
        <v/>
      </c>
      <c r="L22" s="5" t="str">
        <f>CONCATENATE("10 10.1 4b")</f>
        <v>10 10.1 4b</v>
      </c>
      <c r="M22" s="5" t="str">
        <f>CONCATENATE("MZZRLD34A29F487I")</f>
        <v>MZZRLD34A29F487I</v>
      </c>
      <c r="N22" s="5" t="s">
        <v>73</v>
      </c>
      <c r="O22" s="5" t="s">
        <v>71</v>
      </c>
      <c r="P22" s="6">
        <v>44025</v>
      </c>
      <c r="Q22" s="5" t="s">
        <v>31</v>
      </c>
      <c r="R22" s="5" t="s">
        <v>32</v>
      </c>
      <c r="S22" s="5" t="s">
        <v>33</v>
      </c>
      <c r="T22" s="5"/>
      <c r="U22" s="7">
        <v>2864.69</v>
      </c>
      <c r="V22" s="7">
        <v>1235.25</v>
      </c>
      <c r="W22" s="7">
        <v>1140.72</v>
      </c>
      <c r="X22" s="5">
        <v>0</v>
      </c>
      <c r="Y22" s="5">
        <v>488.72</v>
      </c>
    </row>
    <row r="23" spans="1:25" ht="24.75" x14ac:dyDescent="0.25">
      <c r="A23" s="5" t="s">
        <v>26</v>
      </c>
      <c r="B23" s="5" t="s">
        <v>27</v>
      </c>
      <c r="C23" s="5" t="s">
        <v>39</v>
      </c>
      <c r="D23" s="5" t="s">
        <v>54</v>
      </c>
      <c r="E23" s="5" t="s">
        <v>28</v>
      </c>
      <c r="F23" s="5" t="s">
        <v>72</v>
      </c>
      <c r="G23" s="5">
        <v>2019</v>
      </c>
      <c r="H23" s="5" t="str">
        <f>CONCATENATE("94240662240")</f>
        <v>94240662240</v>
      </c>
      <c r="I23" s="5" t="s">
        <v>29</v>
      </c>
      <c r="J23" s="5" t="s">
        <v>30</v>
      </c>
      <c r="K23" s="5" t="str">
        <f>CONCATENATE("")</f>
        <v/>
      </c>
      <c r="L23" s="5" t="str">
        <f>CONCATENATE("10 10.1 4b")</f>
        <v>10 10.1 4b</v>
      </c>
      <c r="M23" s="5" t="str">
        <f>CONCATENATE("MZZRLD34A29F487I")</f>
        <v>MZZRLD34A29F487I</v>
      </c>
      <c r="N23" s="5" t="s">
        <v>73</v>
      </c>
      <c r="O23" s="5" t="s">
        <v>71</v>
      </c>
      <c r="P23" s="6">
        <v>44025</v>
      </c>
      <c r="Q23" s="5" t="s">
        <v>31</v>
      </c>
      <c r="R23" s="5" t="s">
        <v>32</v>
      </c>
      <c r="S23" s="5" t="s">
        <v>33</v>
      </c>
      <c r="T23" s="5"/>
      <c r="U23" s="7">
        <v>2864.69</v>
      </c>
      <c r="V23" s="7">
        <v>1235.25</v>
      </c>
      <c r="W23" s="7">
        <v>1140.72</v>
      </c>
      <c r="X23" s="5">
        <v>0</v>
      </c>
      <c r="Y23" s="5">
        <v>488.72</v>
      </c>
    </row>
    <row r="24" spans="1:25" ht="24.75" x14ac:dyDescent="0.25">
      <c r="A24" s="5" t="s">
        <v>26</v>
      </c>
      <c r="B24" s="5" t="s">
        <v>27</v>
      </c>
      <c r="C24" s="5" t="s">
        <v>39</v>
      </c>
      <c r="D24" s="5" t="s">
        <v>54</v>
      </c>
      <c r="E24" s="5" t="s">
        <v>28</v>
      </c>
      <c r="F24" s="5" t="s">
        <v>74</v>
      </c>
      <c r="G24" s="5">
        <v>2019</v>
      </c>
      <c r="H24" s="5" t="str">
        <f>CONCATENATE("94241050148")</f>
        <v>94241050148</v>
      </c>
      <c r="I24" s="5" t="s">
        <v>29</v>
      </c>
      <c r="J24" s="5" t="s">
        <v>30</v>
      </c>
      <c r="K24" s="5" t="str">
        <f>CONCATENATE("")</f>
        <v/>
      </c>
      <c r="L24" s="5" t="str">
        <f>CONCATENATE("10 10.1 4b")</f>
        <v>10 10.1 4b</v>
      </c>
      <c r="M24" s="5" t="str">
        <f>CONCATENATE("VLLVRN55M19G873I")</f>
        <v>VLLVRN55M19G873I</v>
      </c>
      <c r="N24" s="5" t="s">
        <v>75</v>
      </c>
      <c r="O24" s="5" t="s">
        <v>71</v>
      </c>
      <c r="P24" s="6">
        <v>44025</v>
      </c>
      <c r="Q24" s="5" t="s">
        <v>31</v>
      </c>
      <c r="R24" s="5" t="s">
        <v>32</v>
      </c>
      <c r="S24" s="5" t="s">
        <v>33</v>
      </c>
      <c r="T24" s="5"/>
      <c r="U24" s="7">
        <v>4414.2</v>
      </c>
      <c r="V24" s="7">
        <v>1903.4</v>
      </c>
      <c r="W24" s="7">
        <v>1757.73</v>
      </c>
      <c r="X24" s="5">
        <v>0</v>
      </c>
      <c r="Y24" s="5">
        <v>753.07</v>
      </c>
    </row>
    <row r="25" spans="1:25" ht="24.75" x14ac:dyDescent="0.25">
      <c r="A25" s="5" t="s">
        <v>26</v>
      </c>
      <c r="B25" s="5" t="s">
        <v>27</v>
      </c>
      <c r="C25" s="5" t="s">
        <v>39</v>
      </c>
      <c r="D25" s="5" t="s">
        <v>54</v>
      </c>
      <c r="E25" s="5" t="s">
        <v>28</v>
      </c>
      <c r="F25" s="5" t="s">
        <v>72</v>
      </c>
      <c r="G25" s="5">
        <v>2019</v>
      </c>
      <c r="H25" s="5" t="str">
        <f>CONCATENATE("94240703945")</f>
        <v>94240703945</v>
      </c>
      <c r="I25" s="5" t="s">
        <v>36</v>
      </c>
      <c r="J25" s="5" t="s">
        <v>30</v>
      </c>
      <c r="K25" s="5" t="str">
        <f>CONCATENATE("")</f>
        <v/>
      </c>
      <c r="L25" s="5" t="str">
        <f>CONCATENATE("10 10.1 4b")</f>
        <v>10 10.1 4b</v>
      </c>
      <c r="M25" s="5" t="str">
        <f>CONCATENATE("MSTCHR92E55G388U")</f>
        <v>MSTCHR92E55G388U</v>
      </c>
      <c r="N25" s="5" t="s">
        <v>76</v>
      </c>
      <c r="O25" s="5" t="s">
        <v>71</v>
      </c>
      <c r="P25" s="6">
        <v>44025</v>
      </c>
      <c r="Q25" s="5" t="s">
        <v>31</v>
      </c>
      <c r="R25" s="5" t="s">
        <v>32</v>
      </c>
      <c r="S25" s="5" t="s">
        <v>33</v>
      </c>
      <c r="T25" s="5"/>
      <c r="U25" s="7">
        <v>4951.41</v>
      </c>
      <c r="V25" s="7">
        <v>2135.0500000000002</v>
      </c>
      <c r="W25" s="7">
        <v>1971.65</v>
      </c>
      <c r="X25" s="5">
        <v>0</v>
      </c>
      <c r="Y25" s="5">
        <v>844.71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2020-07-16T14:10:02Z</dcterms:created>
  <dcterms:modified xsi:type="dcterms:W3CDTF">2020-07-16T14:10:35Z</dcterms:modified>
</cp:coreProperties>
</file>