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4/"/>
    </mc:Choice>
  </mc:AlternateContent>
  <xr:revisionPtr revIDLastSave="0" documentId="8_{E8EF95FC-2792-412C-A8B2-4CD617369BF1}" xr6:coauthVersionLast="46" xr6:coauthVersionMax="46" xr10:uidLastSave="{00000000-0000-0000-0000-000000000000}"/>
  <bookViews>
    <workbookView xWindow="-110" yWindow="-110" windowWidth="19420" windowHeight="10420" xr2:uid="{61719ED4-B447-4081-A1DB-1B6556AD2E4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<sst xmlns="http://schemas.openxmlformats.org/spreadsheetml/2006/main" count="195" uniqueCount="66">
  <si>
    <t>Dettaglio Domande Pagabili Decreto 494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</si>
  <si>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</si>
  <si>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</si>
  <si>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</si>
  <si>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</si>
  <si>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</si>
  <si>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</si>
  <si>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</si>
  <si>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</si>
  <si>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</si>
  <si>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</si>
  <si>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</si>
  <si>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</si>
  <si>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</si>
  <si>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</si>
  <si>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</si>
  <si>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</si>
  <si>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</si>
  <si>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</si>
  <si>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</si>
  <si>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</si>
  <si>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</si>
  <si>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</si>
  <si>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</si>
  <si>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</si>
  <si>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</si>
  <si>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</si>
  <si>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</si>
  <si>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</si>
  <si>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</si>
  <si>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</si>
  <si>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</si>
  <si>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</si>
  <si>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</si>
  <si>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</si>
  <si>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</si>
  <si>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Anticipo</t>
  </si>
  <si>
    <t>CAA Coldiretti srl</t>
  </si>
  <si>
    <t>CAA CIA srl</t>
  </si>
  <si>
    <t>SAL</t>
  </si>
  <si>
    <t>MARCHE</t>
  </si>
  <si>
    <t>SERV. DEC. AGRICOLTURA E ALIM. -ASCOLI PICENO</t>
  </si>
  <si>
    <t>CAA Coldiretti - MACERATA - 017</t>
  </si>
  <si>
    <t>LUCARINI MILENA</t>
  </si>
  <si>
    <t>AGEA.ASR.2021.1244000</t>
  </si>
  <si>
    <t>NATURA IN MOVIMENTO SOCIETA' COOPERATIVA</t>
  </si>
  <si>
    <t>AGEA.ASR.2021.1060875</t>
  </si>
  <si>
    <t>SERV. DEC. AGRICOLTURA E ALIMENTAZIONE - ANCONA</t>
  </si>
  <si>
    <t>BOVINMARCHE ALLEVATORI MARCHIGIANI SOCIETA' COOPERATIVA CONSORTILE AGR</t>
  </si>
  <si>
    <t>AGEA.ASR.2021.1240771</t>
  </si>
  <si>
    <t>CAA CIA - ANCONA - 006</t>
  </si>
  <si>
    <t>BETTINI GIULIO</t>
  </si>
  <si>
    <t>AGEA.ASR.2021.1243996</t>
  </si>
  <si>
    <t>CAA Coldiretti - FERMO - 001</t>
  </si>
  <si>
    <t>SPACCAPANICCIA PIERO</t>
  </si>
  <si>
    <t>AGEA.ASR.2021.1243993</t>
  </si>
  <si>
    <t>AGEA.ASR.2021.1243994</t>
  </si>
  <si>
    <t>SERV. DEC. AGRICOLTURA E ALIM. - MACERATA</t>
  </si>
  <si>
    <t>CIUCCIOVE' PIETRO</t>
  </si>
  <si>
    <t>AGEA.ASR.2021.1245648</t>
  </si>
  <si>
    <t>FERRACUTI ELEONORA</t>
  </si>
  <si>
    <t>SERV. DEC. AGRICOLTURA E ALIMENTAZIONE - PESARO</t>
  </si>
  <si>
    <t>GASPARI LORIS</t>
  </si>
  <si>
    <t>GIOSUE' LINO</t>
  </si>
  <si>
    <t>SOCIETA' AGR. IL CONVENTINO DI MONTECICCARDO SAS DI MARCANTO</t>
  </si>
  <si>
    <t>SOCIETA' AGRICOLA SAN BENEDETTO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</si>
</sst>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E1ED-5B76-4452-8A3C-2740DFE3B688}">
  <dimension ref="A1:Z15"/>
  <sheetViews>
    <sheetView showGridLines="0" tabSelected="1" workbookViewId="0">
      <selection activeCell="F17" sqref="F1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40</v>
      </c>
      <c r="D4" s="7" t="s">
        <v>41</v>
      </c>
      <c r="E4" s="7" t="s">
        <v>37</v>
      </c>
      <c r="F4" s="7" t="s">
        <v>42</v>
      </c>
      <c r="G4" s="7">
        <v>2017</v>
      </c>
      <c r="H4" s="7" t="str">
        <f>CONCATENATE("14270294557")</f>
        <v>14270294557</v>
      </c>
      <c r="I4" s="7" t="s">
        <v>30</v>
      </c>
      <c r="J4" s="7" t="s">
        <v>31</v>
      </c>
      <c r="K4" s="7" t="str">
        <f>CONCATENATE("")</f>
        <v/>
      </c>
      <c r="L4" s="7" t="str">
        <f>CONCATENATE("4 4.1 2a")</f>
        <v>4 4.1 2a</v>
      </c>
      <c r="M4" s="7" t="str">
        <f>CONCATENATE("LCRMLN78S70B474K")</f>
        <v>LCRMLN78S70B474K</v>
      </c>
      <c r="N4" s="7" t="s">
        <v>43</v>
      </c>
      <c r="O4" s="7" t="s">
        <v>44</v>
      </c>
      <c r="P4" s="8">
        <v>44502</v>
      </c>
      <c r="Q4" s="7" t="s">
        <v>32</v>
      </c>
      <c r="R4" s="7" t="s">
        <v>36</v>
      </c>
      <c r="S4" s="7" t="s">
        <v>34</v>
      </c>
      <c r="T4" s="7"/>
      <c r="U4" s="7" t="s">
        <v>35</v>
      </c>
      <c r="V4" s="9">
        <v>45000</v>
      </c>
      <c r="W4" s="9">
        <v>19404</v>
      </c>
      <c r="X4" s="9">
        <v>17919</v>
      </c>
      <c r="Y4" s="7">
        <v>0</v>
      </c>
      <c r="Z4" s="9">
        <v>7677</v>
      </c>
    </row>
    <row r="5" spans="1:26" x14ac:dyDescent="0.35">
      <c r="A5" s="7" t="s">
        <v>27</v>
      </c>
      <c r="B5" s="7" t="s">
        <v>28</v>
      </c>
      <c r="C5" s="7" t="s">
        <v>40</v>
      </c>
      <c r="D5" s="7" t="s">
        <v>40</v>
      </c>
      <c r="E5" s="7" t="s">
        <v>29</v>
      </c>
      <c r="F5" s="7" t="s">
        <v>29</v>
      </c>
      <c r="G5" s="7">
        <v>2017</v>
      </c>
      <c r="H5" s="7" t="str">
        <f>CONCATENATE("14270243240")</f>
        <v>14270243240</v>
      </c>
      <c r="I5" s="7" t="s">
        <v>30</v>
      </c>
      <c r="J5" s="7" t="s">
        <v>31</v>
      </c>
      <c r="K5" s="7" t="str">
        <f>CONCATENATE("")</f>
        <v/>
      </c>
      <c r="L5" s="7" t="str">
        <f>CONCATENATE("19 19.2 6b")</f>
        <v>19 19.2 6b</v>
      </c>
      <c r="M5" s="7" t="str">
        <f>CONCATENATE("02781510421")</f>
        <v>02781510421</v>
      </c>
      <c r="N5" s="7" t="s">
        <v>45</v>
      </c>
      <c r="O5" s="7" t="s">
        <v>46</v>
      </c>
      <c r="P5" s="8">
        <v>44483</v>
      </c>
      <c r="Q5" s="7" t="s">
        <v>32</v>
      </c>
      <c r="R5" s="7" t="s">
        <v>39</v>
      </c>
      <c r="S5" s="7" t="s">
        <v>34</v>
      </c>
      <c r="T5" s="7"/>
      <c r="U5" s="7" t="s">
        <v>35</v>
      </c>
      <c r="V5" s="9">
        <v>15000</v>
      </c>
      <c r="W5" s="9">
        <v>6468</v>
      </c>
      <c r="X5" s="9">
        <v>5973</v>
      </c>
      <c r="Y5" s="7">
        <v>0</v>
      </c>
      <c r="Z5" s="9">
        <v>2559</v>
      </c>
    </row>
    <row r="6" spans="1:26" ht="17.5" x14ac:dyDescent="0.35">
      <c r="A6" s="7" t="s">
        <v>27</v>
      </c>
      <c r="B6" s="7" t="s">
        <v>28</v>
      </c>
      <c r="C6" s="7" t="s">
        <v>40</v>
      </c>
      <c r="D6" s="7" t="s">
        <v>47</v>
      </c>
      <c r="E6" s="7" t="s">
        <v>29</v>
      </c>
      <c r="F6" s="7" t="s">
        <v>29</v>
      </c>
      <c r="G6" s="7">
        <v>2017</v>
      </c>
      <c r="H6" s="7" t="str">
        <f>CONCATENATE("14270283014")</f>
        <v>14270283014</v>
      </c>
      <c r="I6" s="7" t="s">
        <v>30</v>
      </c>
      <c r="J6" s="7" t="s">
        <v>31</v>
      </c>
      <c r="K6" s="7" t="str">
        <f>CONCATENATE("")</f>
        <v/>
      </c>
      <c r="L6" s="7" t="str">
        <f>CONCATENATE("3 3.2 3a")</f>
        <v>3 3.2 3a</v>
      </c>
      <c r="M6" s="7" t="str">
        <f>CONCATENATE("93018000427")</f>
        <v>93018000427</v>
      </c>
      <c r="N6" s="7" t="s">
        <v>48</v>
      </c>
      <c r="O6" s="7" t="s">
        <v>49</v>
      </c>
      <c r="P6" s="8">
        <v>44502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61866</v>
      </c>
      <c r="W6" s="9">
        <v>26676.62</v>
      </c>
      <c r="X6" s="9">
        <v>24635.040000000001</v>
      </c>
      <c r="Y6" s="7">
        <v>0</v>
      </c>
      <c r="Z6" s="9">
        <v>10554.34</v>
      </c>
    </row>
    <row r="7" spans="1:26" x14ac:dyDescent="0.35">
      <c r="A7" s="7" t="s">
        <v>27</v>
      </c>
      <c r="B7" s="7" t="s">
        <v>28</v>
      </c>
      <c r="C7" s="7" t="s">
        <v>40</v>
      </c>
      <c r="D7" s="7" t="s">
        <v>47</v>
      </c>
      <c r="E7" s="7" t="s">
        <v>38</v>
      </c>
      <c r="F7" s="7" t="s">
        <v>50</v>
      </c>
      <c r="G7" s="7">
        <v>2017</v>
      </c>
      <c r="H7" s="7" t="str">
        <f>CONCATENATE("04270233820")</f>
        <v>04270233820</v>
      </c>
      <c r="I7" s="7" t="s">
        <v>30</v>
      </c>
      <c r="J7" s="7" t="s">
        <v>31</v>
      </c>
      <c r="K7" s="7" t="str">
        <f>CONCATENATE("")</f>
        <v/>
      </c>
      <c r="L7" s="7" t="str">
        <f>CONCATENATE("6 6.1 2b")</f>
        <v>6 6.1 2b</v>
      </c>
      <c r="M7" s="7" t="str">
        <f>CONCATENATE("BTTGLI96R27I608R")</f>
        <v>BTTGLI96R27I608R</v>
      </c>
      <c r="N7" s="7" t="s">
        <v>51</v>
      </c>
      <c r="O7" s="7" t="s">
        <v>52</v>
      </c>
      <c r="P7" s="8">
        <v>44502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20370</v>
      </c>
      <c r="W7" s="9">
        <v>8783.5400000000009</v>
      </c>
      <c r="X7" s="9">
        <v>8111.33</v>
      </c>
      <c r="Y7" s="7">
        <v>0</v>
      </c>
      <c r="Z7" s="9">
        <v>3475.13</v>
      </c>
    </row>
    <row r="8" spans="1:26" x14ac:dyDescent="0.35">
      <c r="A8" s="7" t="s">
        <v>27</v>
      </c>
      <c r="B8" s="7" t="s">
        <v>28</v>
      </c>
      <c r="C8" s="7" t="s">
        <v>40</v>
      </c>
      <c r="D8" s="7" t="s">
        <v>41</v>
      </c>
      <c r="E8" s="7" t="s">
        <v>37</v>
      </c>
      <c r="F8" s="7" t="s">
        <v>53</v>
      </c>
      <c r="G8" s="7">
        <v>2017</v>
      </c>
      <c r="H8" s="7" t="str">
        <f>CONCATENATE("14270294565")</f>
        <v>14270294565</v>
      </c>
      <c r="I8" s="7" t="s">
        <v>30</v>
      </c>
      <c r="J8" s="7" t="s">
        <v>31</v>
      </c>
      <c r="K8" s="7" t="str">
        <f>CONCATENATE("")</f>
        <v/>
      </c>
      <c r="L8" s="7" t="str">
        <f>CONCATENATE("6 6.1 2b")</f>
        <v>6 6.1 2b</v>
      </c>
      <c r="M8" s="7" t="str">
        <f>CONCATENATE("SPCPRI77C18H769H")</f>
        <v>SPCPRI77C18H769H</v>
      </c>
      <c r="N8" s="7" t="s">
        <v>54</v>
      </c>
      <c r="O8" s="7" t="s">
        <v>55</v>
      </c>
      <c r="P8" s="8">
        <v>44502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10500</v>
      </c>
      <c r="W8" s="9">
        <v>4527.6000000000004</v>
      </c>
      <c r="X8" s="9">
        <v>4181.1000000000004</v>
      </c>
      <c r="Y8" s="7">
        <v>0</v>
      </c>
      <c r="Z8" s="9">
        <v>1791.3</v>
      </c>
    </row>
    <row r="9" spans="1:26" x14ac:dyDescent="0.35">
      <c r="A9" s="7" t="s">
        <v>27</v>
      </c>
      <c r="B9" s="7" t="s">
        <v>28</v>
      </c>
      <c r="C9" s="7" t="s">
        <v>40</v>
      </c>
      <c r="D9" s="7" t="s">
        <v>41</v>
      </c>
      <c r="E9" s="7" t="s">
        <v>37</v>
      </c>
      <c r="F9" s="7" t="s">
        <v>53</v>
      </c>
      <c r="G9" s="7">
        <v>2017</v>
      </c>
      <c r="H9" s="7" t="str">
        <f>CONCATENATE("14270294573")</f>
        <v>14270294573</v>
      </c>
      <c r="I9" s="7" t="s">
        <v>30</v>
      </c>
      <c r="J9" s="7" t="s">
        <v>31</v>
      </c>
      <c r="K9" s="7" t="str">
        <f>CONCATENATE("")</f>
        <v/>
      </c>
      <c r="L9" s="7" t="str">
        <f>CONCATENATE("4 4.1 2a")</f>
        <v>4 4.1 2a</v>
      </c>
      <c r="M9" s="7" t="str">
        <f>CONCATENATE("SPCPRI77C18H769H")</f>
        <v>SPCPRI77C18H769H</v>
      </c>
      <c r="N9" s="7" t="s">
        <v>54</v>
      </c>
      <c r="O9" s="7" t="s">
        <v>56</v>
      </c>
      <c r="P9" s="8">
        <v>44502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63075.42</v>
      </c>
      <c r="W9" s="9">
        <v>27198.12</v>
      </c>
      <c r="X9" s="9">
        <v>25116.63</v>
      </c>
      <c r="Y9" s="7">
        <v>0</v>
      </c>
      <c r="Z9" s="9">
        <v>10760.67</v>
      </c>
    </row>
    <row r="10" spans="1:26" x14ac:dyDescent="0.35">
      <c r="A10" s="7" t="s">
        <v>27</v>
      </c>
      <c r="B10" s="7" t="s">
        <v>28</v>
      </c>
      <c r="C10" s="7" t="s">
        <v>40</v>
      </c>
      <c r="D10" s="7" t="s">
        <v>57</v>
      </c>
      <c r="E10" s="7" t="s">
        <v>29</v>
      </c>
      <c r="F10" s="7" t="s">
        <v>29</v>
      </c>
      <c r="G10" s="7">
        <v>2017</v>
      </c>
      <c r="H10" s="7" t="str">
        <f>CONCATENATE("14270282958")</f>
        <v>14270282958</v>
      </c>
      <c r="I10" s="7" t="s">
        <v>30</v>
      </c>
      <c r="J10" s="7" t="s">
        <v>31</v>
      </c>
      <c r="K10" s="7" t="str">
        <f>CONCATENATE("")</f>
        <v/>
      </c>
      <c r="L10" s="7" t="str">
        <f>CONCATENATE("4 4.1 2a")</f>
        <v>4 4.1 2a</v>
      </c>
      <c r="M10" s="7" t="str">
        <f>CONCATENATE("CCCPTR55M14F454C")</f>
        <v>CCCPTR55M14F454C</v>
      </c>
      <c r="N10" s="7" t="s">
        <v>58</v>
      </c>
      <c r="O10" s="7" t="s">
        <v>59</v>
      </c>
      <c r="P10" s="8">
        <v>44502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169481.28</v>
      </c>
      <c r="W10" s="9">
        <v>73080.33</v>
      </c>
      <c r="X10" s="9">
        <v>67487.45</v>
      </c>
      <c r="Y10" s="7">
        <v>0</v>
      </c>
      <c r="Z10" s="9">
        <v>28913.5</v>
      </c>
    </row>
    <row r="11" spans="1:26" x14ac:dyDescent="0.35">
      <c r="A11" s="7" t="s">
        <v>27</v>
      </c>
      <c r="B11" s="7" t="s">
        <v>28</v>
      </c>
      <c r="C11" s="7" t="s">
        <v>40</v>
      </c>
      <c r="D11" s="7" t="s">
        <v>41</v>
      </c>
      <c r="E11" s="7" t="s">
        <v>29</v>
      </c>
      <c r="F11" s="7" t="s">
        <v>29</v>
      </c>
      <c r="G11" s="7">
        <v>2017</v>
      </c>
      <c r="H11" s="7" t="str">
        <f>CONCATENATE("14270294599")</f>
        <v>14270294599</v>
      </c>
      <c r="I11" s="7" t="s">
        <v>30</v>
      </c>
      <c r="J11" s="7" t="s">
        <v>31</v>
      </c>
      <c r="K11" s="7" t="str">
        <f>CONCATENATE("")</f>
        <v/>
      </c>
      <c r="L11" s="7" t="str">
        <f>CONCATENATE("4 4.1 2a")</f>
        <v>4 4.1 2a</v>
      </c>
      <c r="M11" s="7" t="str">
        <f>CONCATENATE("FRRLNR87B66D542C")</f>
        <v>FRRLNR87B66D542C</v>
      </c>
      <c r="N11" s="7" t="s">
        <v>60</v>
      </c>
      <c r="O11" s="7" t="s">
        <v>59</v>
      </c>
      <c r="P11" s="8">
        <v>44502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11127.48</v>
      </c>
      <c r="W11" s="9">
        <v>4798.17</v>
      </c>
      <c r="X11" s="9">
        <v>4430.96</v>
      </c>
      <c r="Y11" s="7">
        <v>0</v>
      </c>
      <c r="Z11" s="9">
        <v>1898.35</v>
      </c>
    </row>
    <row r="12" spans="1:26" x14ac:dyDescent="0.35">
      <c r="A12" s="7" t="s">
        <v>27</v>
      </c>
      <c r="B12" s="7" t="s">
        <v>28</v>
      </c>
      <c r="C12" s="7" t="s">
        <v>40</v>
      </c>
      <c r="D12" s="7" t="s">
        <v>61</v>
      </c>
      <c r="E12" s="7" t="s">
        <v>29</v>
      </c>
      <c r="F12" s="7" t="s">
        <v>29</v>
      </c>
      <c r="G12" s="7">
        <v>2017</v>
      </c>
      <c r="H12" s="7" t="str">
        <f>CONCATENATE("14270282966")</f>
        <v>14270282966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4.1 2a")</f>
        <v>4 4.1 2a</v>
      </c>
      <c r="M12" s="7" t="str">
        <f>CONCATENATE("GSPLRS78C27L500R")</f>
        <v>GSPLRS78C27L500R</v>
      </c>
      <c r="N12" s="7" t="s">
        <v>62</v>
      </c>
      <c r="O12" s="7" t="s">
        <v>59</v>
      </c>
      <c r="P12" s="8">
        <v>44502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29718.95</v>
      </c>
      <c r="W12" s="9">
        <v>12814.81</v>
      </c>
      <c r="X12" s="9">
        <v>11834.09</v>
      </c>
      <c r="Y12" s="7">
        <v>0</v>
      </c>
      <c r="Z12" s="9">
        <v>5070.05</v>
      </c>
    </row>
    <row r="13" spans="1:26" x14ac:dyDescent="0.35">
      <c r="A13" s="7" t="s">
        <v>27</v>
      </c>
      <c r="B13" s="7" t="s">
        <v>28</v>
      </c>
      <c r="C13" s="7" t="s">
        <v>40</v>
      </c>
      <c r="D13" s="7" t="s">
        <v>57</v>
      </c>
      <c r="E13" s="7" t="s">
        <v>29</v>
      </c>
      <c r="F13" s="7" t="s">
        <v>29</v>
      </c>
      <c r="G13" s="7">
        <v>2017</v>
      </c>
      <c r="H13" s="7" t="str">
        <f>CONCATENATE("14270282941")</f>
        <v>14270282941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4.1 2a")</f>
        <v>4 4.1 2a</v>
      </c>
      <c r="M13" s="7" t="str">
        <f>CONCATENATE("GSILNI38M30F749T")</f>
        <v>GSILNI38M30F749T</v>
      </c>
      <c r="N13" s="7" t="s">
        <v>63</v>
      </c>
      <c r="O13" s="7" t="s">
        <v>59</v>
      </c>
      <c r="P13" s="8">
        <v>44502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25835.58</v>
      </c>
      <c r="W13" s="9">
        <v>11140.3</v>
      </c>
      <c r="X13" s="9">
        <v>10287.73</v>
      </c>
      <c r="Y13" s="7">
        <v>0</v>
      </c>
      <c r="Z13" s="9">
        <v>4407.55</v>
      </c>
    </row>
    <row r="14" spans="1:26" x14ac:dyDescent="0.35">
      <c r="A14" s="7" t="s">
        <v>27</v>
      </c>
      <c r="B14" s="7" t="s">
        <v>28</v>
      </c>
      <c r="C14" s="7" t="s">
        <v>40</v>
      </c>
      <c r="D14" s="7" t="s">
        <v>61</v>
      </c>
      <c r="E14" s="7" t="s">
        <v>29</v>
      </c>
      <c r="F14" s="7" t="s">
        <v>29</v>
      </c>
      <c r="G14" s="7">
        <v>2017</v>
      </c>
      <c r="H14" s="7" t="str">
        <f>CONCATENATE("14270294581")</f>
        <v>14270294581</v>
      </c>
      <c r="I14" s="7" t="s">
        <v>30</v>
      </c>
      <c r="J14" s="7" t="s">
        <v>31</v>
      </c>
      <c r="K14" s="7" t="str">
        <f>CONCATENATE("")</f>
        <v/>
      </c>
      <c r="L14" s="7" t="str">
        <f>CONCATENATE("4 4.1 2a")</f>
        <v>4 4.1 2a</v>
      </c>
      <c r="M14" s="7" t="str">
        <f>CONCATENATE("02342680416")</f>
        <v>02342680416</v>
      </c>
      <c r="N14" s="7" t="s">
        <v>64</v>
      </c>
      <c r="O14" s="7" t="s">
        <v>59</v>
      </c>
      <c r="P14" s="8">
        <v>44502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74763.42</v>
      </c>
      <c r="W14" s="9">
        <v>32237.99</v>
      </c>
      <c r="X14" s="9">
        <v>29770.79</v>
      </c>
      <c r="Y14" s="7">
        <v>0</v>
      </c>
      <c r="Z14" s="9">
        <v>12754.64</v>
      </c>
    </row>
    <row r="15" spans="1:26" x14ac:dyDescent="0.35">
      <c r="A15" s="7" t="s">
        <v>27</v>
      </c>
      <c r="B15" s="7" t="s">
        <v>28</v>
      </c>
      <c r="C15" s="7" t="s">
        <v>40</v>
      </c>
      <c r="D15" s="7" t="s">
        <v>57</v>
      </c>
      <c r="E15" s="7" t="s">
        <v>29</v>
      </c>
      <c r="F15" s="7" t="s">
        <v>29</v>
      </c>
      <c r="G15" s="7">
        <v>2017</v>
      </c>
      <c r="H15" s="7" t="str">
        <f>CONCATENATE("14270282974")</f>
        <v>14270282974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CONCATENATE("01840690430")</f>
        <v>01840690430</v>
      </c>
      <c r="N15" s="7" t="s">
        <v>65</v>
      </c>
      <c r="O15" s="7" t="s">
        <v>59</v>
      </c>
      <c r="P15" s="8">
        <v>44502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65673.960000000006</v>
      </c>
      <c r="W15" s="9">
        <v>28318.61</v>
      </c>
      <c r="X15" s="9">
        <v>26151.37</v>
      </c>
      <c r="Y15" s="7">
        <v>0</v>
      </c>
      <c r="Z15" s="9">
        <v>11203.98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14081</vt:lpwstr>
  </property>
  <property fmtid="{D5CDD505-2E9C-101B-9397-08002B2CF9AE}" pid="4" name="OptimizationTime">
    <vt:lpwstr>20211110_1303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2021-11-09T16:59:53Z</dcterms:created>
  <dcterms:modified xsi:type="dcterms:W3CDTF">2021-11-09T17:04:24Z</dcterms:modified>
</cp:coreProperties>
</file>