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25\"/>
    </mc:Choice>
  </mc:AlternateContent>
  <xr:revisionPtr revIDLastSave="0" documentId="8_{84CD0D8D-DF93-4371-98E8-4537184060F1}" xr6:coauthVersionLast="45" xr6:coauthVersionMax="45" xr10:uidLastSave="{00000000-0000-0000-0000-000000000000}"/>
  <bookViews>
    <workbookView xWindow="-120" yWindow="-120" windowWidth="20730" windowHeight="11160" xr2:uid="{CB62237D-0A28-47C9-A7F5-5F8B63351BEE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1" l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<sst xmlns="http://schemas.openxmlformats.org/spreadsheetml/2006/main" count="247" uniqueCount="79">
  <si>
    <t>Dettaglio Domande Pagabili Decreto 425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</si>
  <si>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</si>
  <si>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</si>
  <si>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</si>
  <si>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</si>
  <si>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</si>
  <si>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</si>
  <si>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</si>
  <si>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</si>
  <si>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</si>
  <si>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</si>
  <si>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</si>
  <si>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</si>
  <si>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</si>
  <si>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</si>
  <si>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</si>
  <si>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</si>
  <si>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</si>
  <si>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</si>
  <si>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</si>
  <si>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</si>
  <si>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</si>
  <si>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</si>
  <si>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</si>
  <si>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</si>
  <si>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</si>
  <si>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</si>
  <si>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</si>
  <si>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</si>
  <si>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</si>
  <si>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</si>
  <si>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</si>
  <si>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SAL</t>
  </si>
  <si>
    <t>Co-Finanziato</t>
  </si>
  <si>
    <t>Anticipo</t>
  </si>
  <si>
    <t>Saldo</t>
  </si>
  <si>
    <t>CAA Coldiretti srl</t>
  </si>
  <si>
    <t>CAA CIA srl</t>
  </si>
  <si>
    <t>Misure a Superficie</t>
  </si>
  <si>
    <t>SI</t>
  </si>
  <si>
    <t>CAA UNICAA srl</t>
  </si>
  <si>
    <t>CAA LiberiAgricoltori srl già CAA AGCI srl</t>
  </si>
  <si>
    <t>CAA LiberiAgricoltori - MACERATA - 001</t>
  </si>
  <si>
    <t>MARCHE</t>
  </si>
  <si>
    <t>SERV. DEC. AGRICOLTURA E ALIM. -ASCOLI PICENO</t>
  </si>
  <si>
    <t>CAA UNICAA - ASCOLI PICENO - 004</t>
  </si>
  <si>
    <t>LE BONTA' DI ACCIARRI SOCIETA' AGRICOLA A RESPONSABILITA' LIMITATA SEM</t>
  </si>
  <si>
    <t>AGEA.ASR.2020.1866337</t>
  </si>
  <si>
    <t>CARNIMARCHE SRL INDUSTRIA LAVORAZIONI CARNI MARCHIGIANE</t>
  </si>
  <si>
    <t>AGEA.ASR.2020.1865923</t>
  </si>
  <si>
    <t>CAA CIA - ASCOLI PICENO - 001</t>
  </si>
  <si>
    <t>C.I.A. SERVICE GROUP S.R.L.</t>
  </si>
  <si>
    <t>AGEA.ASR.2020.1870343</t>
  </si>
  <si>
    <t>SERV. DEC. AGRICOLTURA E ALIMENTAZIONE - ANCONA</t>
  </si>
  <si>
    <t>IMPRESA VERDE MARCHE SRL</t>
  </si>
  <si>
    <t>SERV. DEC. AGRICOLTURA E ALIMENTAZIONE - PESARO</t>
  </si>
  <si>
    <t>CAA Coldiretti - PESARO E URBINO - 010</t>
  </si>
  <si>
    <t>SOCIETA' AGRICOLA PALEANI E STEFANO SS</t>
  </si>
  <si>
    <t>AGEA.ASR.2020.1868920</t>
  </si>
  <si>
    <t>CAA CIA - ASCOLI PICENO - 006</t>
  </si>
  <si>
    <t>MILLE QUERCE SOCIETA' AGRICOLA SRL</t>
  </si>
  <si>
    <t>AGEA.ASR.2020.1866564</t>
  </si>
  <si>
    <t>SERV. DEC. AGRICOLTURA E ALIM. - MACERATA</t>
  </si>
  <si>
    <t>CAA Coldiretti - ANCONA - 003</t>
  </si>
  <si>
    <t>SOCIETA' AGRICOLA BISCI SOC. SEMPLICE</t>
  </si>
  <si>
    <t>BALDISSERRI MATILDE</t>
  </si>
  <si>
    <t>GIAMPAOLI ALVARO</t>
  </si>
  <si>
    <t>CAA Coldiretti - MACERATA - 007</t>
  </si>
  <si>
    <t>BECCERICA UMBERTO</t>
  </si>
  <si>
    <t>AGEA.ASR.2020.1862549</t>
  </si>
  <si>
    <t>BABINA ANNA</t>
  </si>
  <si>
    <t>CENTIONI SILVIO</t>
  </si>
  <si>
    <t>CUPIDI ALESSANDRO</t>
  </si>
  <si>
    <t>AGEA.ASR.2020.1865730</t>
  </si>
  <si>
    <t>AGEA.ASR.2020.1866316</t>
  </si>
  <si>
    <t>ANSOVINI LUCA</t>
  </si>
  <si>
    <t>AGEA.ASR.2020.1869204</t>
  </si>
  <si>
    <t>SOCIETA' AGRICOLA FAUSTI S.R.L.</t>
  </si>
  <si>
    <t>AGEA.ASR.2020.1866850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</si>
</sst>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9A63-0325-4BBA-B166-C9F82150E446}">
  <dimension ref="A1:Y20"/>
  <sheetViews>
    <sheetView showGridLines="0" tabSelected="1" workbookViewId="0">
      <selection activeCell="E24" sqref="E24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8.14062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43</v>
      </c>
      <c r="D4" s="5" t="s">
        <v>44</v>
      </c>
      <c r="E4" s="5" t="s">
        <v>40</v>
      </c>
      <c r="F4" s="5" t="s">
        <v>45</v>
      </c>
      <c r="G4" s="5">
        <v>2017</v>
      </c>
      <c r="H4" s="5" t="str">
        <f>_xlfn.CONCAT("04270221858")</f>
        <v>04270221858</v>
      </c>
      <c r="I4" s="5" t="s">
        <v>29</v>
      </c>
      <c r="J4" s="5" t="s">
        <v>30</v>
      </c>
      <c r="K4" s="5" t="str">
        <f>_xlfn.CONCAT("")</f>
        <v/>
      </c>
      <c r="L4" s="5" t="str">
        <f>_xlfn.CONCAT("4 4.1 2a")</f>
        <v>4 4.1 2a</v>
      </c>
      <c r="M4" s="5" t="str">
        <f>_xlfn.CONCAT("02255700441")</f>
        <v>02255700441</v>
      </c>
      <c r="N4" s="5" t="s">
        <v>46</v>
      </c>
      <c r="O4" s="5" t="s">
        <v>47</v>
      </c>
      <c r="P4" s="6">
        <v>44188</v>
      </c>
      <c r="Q4" s="5" t="s">
        <v>31</v>
      </c>
      <c r="R4" s="5" t="s">
        <v>32</v>
      </c>
      <c r="S4" s="5" t="s">
        <v>33</v>
      </c>
      <c r="T4" s="5"/>
      <c r="U4" s="7">
        <v>3027.2</v>
      </c>
      <c r="V4" s="7">
        <v>1305.33</v>
      </c>
      <c r="W4" s="7">
        <v>1205.43</v>
      </c>
      <c r="X4" s="5">
        <v>0</v>
      </c>
      <c r="Y4" s="5">
        <v>516.44000000000005</v>
      </c>
    </row>
    <row r="5" spans="1:25" ht="24.75" x14ac:dyDescent="0.25">
      <c r="A5" s="5" t="s">
        <v>26</v>
      </c>
      <c r="B5" s="5" t="s">
        <v>27</v>
      </c>
      <c r="C5" s="5" t="s">
        <v>43</v>
      </c>
      <c r="D5" s="5" t="s">
        <v>44</v>
      </c>
      <c r="E5" s="5" t="s">
        <v>28</v>
      </c>
      <c r="F5" s="5" t="s">
        <v>28</v>
      </c>
      <c r="G5" s="5">
        <v>2017</v>
      </c>
      <c r="H5" s="5" t="str">
        <f>_xlfn.CONCAT("04270219274")</f>
        <v>04270219274</v>
      </c>
      <c r="I5" s="5" t="s">
        <v>29</v>
      </c>
      <c r="J5" s="5" t="s">
        <v>30</v>
      </c>
      <c r="K5" s="5" t="str">
        <f>_xlfn.CONCAT("")</f>
        <v/>
      </c>
      <c r="L5" s="5" t="str">
        <f>_xlfn.CONCAT("4 4.2 3a")</f>
        <v>4 4.2 3a</v>
      </c>
      <c r="M5" s="5" t="str">
        <f>_xlfn.CONCAT("02550880427")</f>
        <v>02550880427</v>
      </c>
      <c r="N5" s="5" t="s">
        <v>48</v>
      </c>
      <c r="O5" s="5" t="s">
        <v>49</v>
      </c>
      <c r="P5" s="6">
        <v>44188</v>
      </c>
      <c r="Q5" s="5" t="s">
        <v>31</v>
      </c>
      <c r="R5" s="5" t="s">
        <v>35</v>
      </c>
      <c r="S5" s="5" t="s">
        <v>33</v>
      </c>
      <c r="T5" s="5"/>
      <c r="U5" s="7">
        <v>129533.6</v>
      </c>
      <c r="V5" s="7">
        <v>55854.89</v>
      </c>
      <c r="W5" s="7">
        <v>51580.28</v>
      </c>
      <c r="X5" s="5">
        <v>0</v>
      </c>
      <c r="Y5" s="7">
        <v>22098.43</v>
      </c>
    </row>
    <row r="6" spans="1:25" ht="24.75" x14ac:dyDescent="0.25">
      <c r="A6" s="5" t="s">
        <v>26</v>
      </c>
      <c r="B6" s="5" t="s">
        <v>27</v>
      </c>
      <c r="C6" s="5" t="s">
        <v>43</v>
      </c>
      <c r="D6" s="5" t="s">
        <v>44</v>
      </c>
      <c r="E6" s="5" t="s">
        <v>37</v>
      </c>
      <c r="F6" s="5" t="s">
        <v>50</v>
      </c>
      <c r="G6" s="5">
        <v>2017</v>
      </c>
      <c r="H6" s="5" t="str">
        <f>_xlfn.CONCAT("04270222948")</f>
        <v>04270222948</v>
      </c>
      <c r="I6" s="5" t="s">
        <v>29</v>
      </c>
      <c r="J6" s="5" t="s">
        <v>30</v>
      </c>
      <c r="K6" s="5" t="str">
        <f>_xlfn.CONCAT("")</f>
        <v/>
      </c>
      <c r="L6" s="5" t="str">
        <f>_xlfn.CONCAT("1 1.1 2a")</f>
        <v>1 1.1 2a</v>
      </c>
      <c r="M6" s="5" t="str">
        <f>_xlfn.CONCAT("01632720445")</f>
        <v>01632720445</v>
      </c>
      <c r="N6" s="5" t="s">
        <v>51</v>
      </c>
      <c r="O6" s="5" t="s">
        <v>52</v>
      </c>
      <c r="P6" s="6">
        <v>44188</v>
      </c>
      <c r="Q6" s="5" t="s">
        <v>31</v>
      </c>
      <c r="R6" s="5" t="s">
        <v>35</v>
      </c>
      <c r="S6" s="5" t="s">
        <v>33</v>
      </c>
      <c r="T6" s="5"/>
      <c r="U6" s="7">
        <v>9900</v>
      </c>
      <c r="V6" s="7">
        <v>4268.88</v>
      </c>
      <c r="W6" s="7">
        <v>3942.18</v>
      </c>
      <c r="X6" s="5">
        <v>0</v>
      </c>
      <c r="Y6" s="7">
        <v>1688.94</v>
      </c>
    </row>
    <row r="7" spans="1:25" ht="24.75" x14ac:dyDescent="0.25">
      <c r="A7" s="5" t="s">
        <v>26</v>
      </c>
      <c r="B7" s="5" t="s">
        <v>27</v>
      </c>
      <c r="C7" s="5" t="s">
        <v>43</v>
      </c>
      <c r="D7" s="5" t="s">
        <v>53</v>
      </c>
      <c r="E7" s="5" t="s">
        <v>28</v>
      </c>
      <c r="F7" s="5" t="s">
        <v>28</v>
      </c>
      <c r="G7" s="5">
        <v>2017</v>
      </c>
      <c r="H7" s="5" t="str">
        <f>_xlfn.CONCAT("04270222963")</f>
        <v>04270222963</v>
      </c>
      <c r="I7" s="5" t="s">
        <v>29</v>
      </c>
      <c r="J7" s="5" t="s">
        <v>30</v>
      </c>
      <c r="K7" s="5" t="str">
        <f>_xlfn.CONCAT("")</f>
        <v/>
      </c>
      <c r="L7" s="5" t="str">
        <f>_xlfn.CONCAT("1 1.1 2a")</f>
        <v>1 1.1 2a</v>
      </c>
      <c r="M7" s="5" t="str">
        <f>_xlfn.CONCAT("02051370423")</f>
        <v>02051370423</v>
      </c>
      <c r="N7" s="5" t="s">
        <v>54</v>
      </c>
      <c r="O7" s="5" t="s">
        <v>52</v>
      </c>
      <c r="P7" s="6">
        <v>44188</v>
      </c>
      <c r="Q7" s="5" t="s">
        <v>31</v>
      </c>
      <c r="R7" s="5" t="s">
        <v>35</v>
      </c>
      <c r="S7" s="5" t="s">
        <v>33</v>
      </c>
      <c r="T7" s="5"/>
      <c r="U7" s="7">
        <v>1222.6500000000001</v>
      </c>
      <c r="V7" s="5">
        <v>527.21</v>
      </c>
      <c r="W7" s="5">
        <v>486.86</v>
      </c>
      <c r="X7" s="5">
        <v>0</v>
      </c>
      <c r="Y7" s="5">
        <v>208.58</v>
      </c>
    </row>
    <row r="8" spans="1:25" ht="24.75" x14ac:dyDescent="0.25">
      <c r="A8" s="5" t="s">
        <v>26</v>
      </c>
      <c r="B8" s="5" t="s">
        <v>38</v>
      </c>
      <c r="C8" s="5" t="s">
        <v>43</v>
      </c>
      <c r="D8" s="5" t="s">
        <v>55</v>
      </c>
      <c r="E8" s="5" t="s">
        <v>36</v>
      </c>
      <c r="F8" s="5" t="s">
        <v>56</v>
      </c>
      <c r="G8" s="5">
        <v>2018</v>
      </c>
      <c r="H8" s="5" t="str">
        <f>_xlfn.CONCAT("84210956961")</f>
        <v>84210956961</v>
      </c>
      <c r="I8" s="5" t="s">
        <v>29</v>
      </c>
      <c r="J8" s="5" t="s">
        <v>30</v>
      </c>
      <c r="K8" s="5" t="str">
        <f>_xlfn.CONCAT("")</f>
        <v/>
      </c>
      <c r="L8" s="5" t="str">
        <f>_xlfn.CONCAT("13 13.1 4a")</f>
        <v>13 13.1 4a</v>
      </c>
      <c r="M8" s="5" t="str">
        <f>_xlfn.CONCAT("00603800418")</f>
        <v>00603800418</v>
      </c>
      <c r="N8" s="5" t="s">
        <v>57</v>
      </c>
      <c r="O8" s="5" t="s">
        <v>58</v>
      </c>
      <c r="P8" s="6">
        <v>44188</v>
      </c>
      <c r="Q8" s="5" t="s">
        <v>31</v>
      </c>
      <c r="R8" s="5" t="s">
        <v>35</v>
      </c>
      <c r="S8" s="5" t="s">
        <v>33</v>
      </c>
      <c r="T8" s="5"/>
      <c r="U8" s="7">
        <v>5971.48</v>
      </c>
      <c r="V8" s="7">
        <v>2574.9</v>
      </c>
      <c r="W8" s="7">
        <v>2377.84</v>
      </c>
      <c r="X8" s="5">
        <v>0</v>
      </c>
      <c r="Y8" s="7">
        <v>1018.74</v>
      </c>
    </row>
    <row r="9" spans="1:25" ht="24.75" x14ac:dyDescent="0.25">
      <c r="A9" s="5" t="s">
        <v>26</v>
      </c>
      <c r="B9" s="5" t="s">
        <v>38</v>
      </c>
      <c r="C9" s="5" t="s">
        <v>43</v>
      </c>
      <c r="D9" s="5" t="s">
        <v>44</v>
      </c>
      <c r="E9" s="5" t="s">
        <v>37</v>
      </c>
      <c r="F9" s="5" t="s">
        <v>59</v>
      </c>
      <c r="G9" s="5">
        <v>2018</v>
      </c>
      <c r="H9" s="5" t="str">
        <f>_xlfn.CONCAT("84240540595")</f>
        <v>84240540595</v>
      </c>
      <c r="I9" s="5" t="s">
        <v>29</v>
      </c>
      <c r="J9" s="5" t="s">
        <v>30</v>
      </c>
      <c r="K9" s="5" t="str">
        <f>_xlfn.CONCAT("")</f>
        <v/>
      </c>
      <c r="L9" s="5" t="str">
        <f>_xlfn.CONCAT("11 11.1 4b")</f>
        <v>11 11.1 4b</v>
      </c>
      <c r="M9" s="5" t="str">
        <f>_xlfn.CONCAT("02257120440")</f>
        <v>02257120440</v>
      </c>
      <c r="N9" s="5" t="s">
        <v>60</v>
      </c>
      <c r="O9" s="5" t="s">
        <v>61</v>
      </c>
      <c r="P9" s="6">
        <v>44188</v>
      </c>
      <c r="Q9" s="5" t="s">
        <v>31</v>
      </c>
      <c r="R9" s="5" t="s">
        <v>35</v>
      </c>
      <c r="S9" s="5" t="s">
        <v>33</v>
      </c>
      <c r="T9" s="5"/>
      <c r="U9" s="5">
        <v>476.75</v>
      </c>
      <c r="V9" s="5">
        <v>205.57</v>
      </c>
      <c r="W9" s="5">
        <v>189.84</v>
      </c>
      <c r="X9" s="5">
        <v>0</v>
      </c>
      <c r="Y9" s="5">
        <v>81.34</v>
      </c>
    </row>
    <row r="10" spans="1:25" ht="24.75" x14ac:dyDescent="0.25">
      <c r="A10" s="5" t="s">
        <v>26</v>
      </c>
      <c r="B10" s="5" t="s">
        <v>38</v>
      </c>
      <c r="C10" s="5" t="s">
        <v>43</v>
      </c>
      <c r="D10" s="5" t="s">
        <v>44</v>
      </c>
      <c r="E10" s="5" t="s">
        <v>37</v>
      </c>
      <c r="F10" s="5" t="s">
        <v>59</v>
      </c>
      <c r="G10" s="5">
        <v>2019</v>
      </c>
      <c r="H10" s="5" t="str">
        <f>_xlfn.CONCAT("94241029597")</f>
        <v>94241029597</v>
      </c>
      <c r="I10" s="5" t="s">
        <v>39</v>
      </c>
      <c r="J10" s="5" t="s">
        <v>30</v>
      </c>
      <c r="K10" s="5" t="str">
        <f>_xlfn.CONCAT("")</f>
        <v/>
      </c>
      <c r="L10" s="5" t="str">
        <f>_xlfn.CONCAT("11 11.1 4b")</f>
        <v>11 11.1 4b</v>
      </c>
      <c r="M10" s="5" t="str">
        <f>_xlfn.CONCAT("02257120440")</f>
        <v>02257120440</v>
      </c>
      <c r="N10" s="5" t="s">
        <v>60</v>
      </c>
      <c r="O10" s="5" t="s">
        <v>61</v>
      </c>
      <c r="P10" s="6">
        <v>44188</v>
      </c>
      <c r="Q10" s="5" t="s">
        <v>31</v>
      </c>
      <c r="R10" s="5" t="s">
        <v>35</v>
      </c>
      <c r="S10" s="5" t="s">
        <v>33</v>
      </c>
      <c r="T10" s="5"/>
      <c r="U10" s="7">
        <v>1113.8499999999999</v>
      </c>
      <c r="V10" s="5">
        <v>480.29</v>
      </c>
      <c r="W10" s="5">
        <v>443.54</v>
      </c>
      <c r="X10" s="5">
        <v>0</v>
      </c>
      <c r="Y10" s="5">
        <v>190.02</v>
      </c>
    </row>
    <row r="11" spans="1:25" x14ac:dyDescent="0.25">
      <c r="A11" s="5" t="s">
        <v>26</v>
      </c>
      <c r="B11" s="5" t="s">
        <v>38</v>
      </c>
      <c r="C11" s="5" t="s">
        <v>43</v>
      </c>
      <c r="D11" s="5" t="s">
        <v>62</v>
      </c>
      <c r="E11" s="5" t="s">
        <v>36</v>
      </c>
      <c r="F11" s="5" t="s">
        <v>63</v>
      </c>
      <c r="G11" s="5">
        <v>2018</v>
      </c>
      <c r="H11" s="5" t="str">
        <f>_xlfn.CONCAT("84240876247")</f>
        <v>84240876247</v>
      </c>
      <c r="I11" s="5" t="s">
        <v>29</v>
      </c>
      <c r="J11" s="5" t="s">
        <v>30</v>
      </c>
      <c r="K11" s="5" t="str">
        <f>_xlfn.CONCAT("")</f>
        <v/>
      </c>
      <c r="L11" s="5" t="str">
        <f>_xlfn.CONCAT("11 11.2 4b")</f>
        <v>11 11.2 4b</v>
      </c>
      <c r="M11" s="5" t="str">
        <f>_xlfn.CONCAT("01344860430")</f>
        <v>01344860430</v>
      </c>
      <c r="N11" s="5" t="s">
        <v>64</v>
      </c>
      <c r="O11" s="5" t="s">
        <v>61</v>
      </c>
      <c r="P11" s="6">
        <v>44188</v>
      </c>
      <c r="Q11" s="5" t="s">
        <v>31</v>
      </c>
      <c r="R11" s="5" t="s">
        <v>35</v>
      </c>
      <c r="S11" s="5" t="s">
        <v>33</v>
      </c>
      <c r="T11" s="5"/>
      <c r="U11" s="7">
        <v>1009.83</v>
      </c>
      <c r="V11" s="5">
        <v>435.44</v>
      </c>
      <c r="W11" s="5">
        <v>402.11</v>
      </c>
      <c r="X11" s="5">
        <v>0</v>
      </c>
      <c r="Y11" s="5">
        <v>172.28</v>
      </c>
    </row>
    <row r="12" spans="1:25" ht="24.75" x14ac:dyDescent="0.25">
      <c r="A12" s="5" t="s">
        <v>26</v>
      </c>
      <c r="B12" s="5" t="s">
        <v>38</v>
      </c>
      <c r="C12" s="5" t="s">
        <v>43</v>
      </c>
      <c r="D12" s="5" t="s">
        <v>55</v>
      </c>
      <c r="E12" s="5" t="s">
        <v>36</v>
      </c>
      <c r="F12" s="5" t="s">
        <v>56</v>
      </c>
      <c r="G12" s="5">
        <v>2018</v>
      </c>
      <c r="H12" s="5" t="str">
        <f>_xlfn.CONCAT("84210500793")</f>
        <v>84210500793</v>
      </c>
      <c r="I12" s="5" t="s">
        <v>29</v>
      </c>
      <c r="J12" s="5" t="s">
        <v>30</v>
      </c>
      <c r="K12" s="5" t="str">
        <f>_xlfn.CONCAT("")</f>
        <v/>
      </c>
      <c r="L12" s="5" t="str">
        <f>_xlfn.CONCAT("13 13.1 4a")</f>
        <v>13 13.1 4a</v>
      </c>
      <c r="M12" s="5" t="str">
        <f>_xlfn.CONCAT("BLDMLD33D51L500G")</f>
        <v>BLDMLD33D51L500G</v>
      </c>
      <c r="N12" s="5" t="s">
        <v>65</v>
      </c>
      <c r="O12" s="5" t="s">
        <v>58</v>
      </c>
      <c r="P12" s="6">
        <v>44188</v>
      </c>
      <c r="Q12" s="5" t="s">
        <v>31</v>
      </c>
      <c r="R12" s="5" t="s">
        <v>35</v>
      </c>
      <c r="S12" s="5" t="s">
        <v>33</v>
      </c>
      <c r="T12" s="5"/>
      <c r="U12" s="5">
        <v>186.54</v>
      </c>
      <c r="V12" s="5">
        <v>80.44</v>
      </c>
      <c r="W12" s="5">
        <v>74.28</v>
      </c>
      <c r="X12" s="5">
        <v>0</v>
      </c>
      <c r="Y12" s="5">
        <v>31.82</v>
      </c>
    </row>
    <row r="13" spans="1:25" ht="24.75" x14ac:dyDescent="0.25">
      <c r="A13" s="5" t="s">
        <v>26</v>
      </c>
      <c r="B13" s="5" t="s">
        <v>38</v>
      </c>
      <c r="C13" s="5" t="s">
        <v>43</v>
      </c>
      <c r="D13" s="5" t="s">
        <v>55</v>
      </c>
      <c r="E13" s="5" t="s">
        <v>36</v>
      </c>
      <c r="F13" s="5" t="s">
        <v>56</v>
      </c>
      <c r="G13" s="5">
        <v>2020</v>
      </c>
      <c r="H13" s="5" t="str">
        <f>_xlfn.CONCAT("04210375392")</f>
        <v>04210375392</v>
      </c>
      <c r="I13" s="5" t="s">
        <v>29</v>
      </c>
      <c r="J13" s="5" t="s">
        <v>30</v>
      </c>
      <c r="K13" s="5" t="str">
        <f>_xlfn.CONCAT("")</f>
        <v/>
      </c>
      <c r="L13" s="5" t="str">
        <f>_xlfn.CONCAT("13 13.1 4a")</f>
        <v>13 13.1 4a</v>
      </c>
      <c r="M13" s="5" t="str">
        <f>_xlfn.CONCAT("GMPLVR57E30G416C")</f>
        <v>GMPLVR57E30G416C</v>
      </c>
      <c r="N13" s="5" t="s">
        <v>66</v>
      </c>
      <c r="O13" s="5" t="s">
        <v>58</v>
      </c>
      <c r="P13" s="6">
        <v>44188</v>
      </c>
      <c r="Q13" s="5" t="s">
        <v>31</v>
      </c>
      <c r="R13" s="5" t="s">
        <v>35</v>
      </c>
      <c r="S13" s="5" t="s">
        <v>33</v>
      </c>
      <c r="T13" s="5"/>
      <c r="U13" s="7">
        <v>3624.99</v>
      </c>
      <c r="V13" s="7">
        <v>1563.1</v>
      </c>
      <c r="W13" s="7">
        <v>1443.47</v>
      </c>
      <c r="X13" s="5">
        <v>0</v>
      </c>
      <c r="Y13" s="5">
        <v>618.41999999999996</v>
      </c>
    </row>
    <row r="14" spans="1:25" x14ac:dyDescent="0.25">
      <c r="A14" s="5" t="s">
        <v>26</v>
      </c>
      <c r="B14" s="5" t="s">
        <v>38</v>
      </c>
      <c r="C14" s="5" t="s">
        <v>43</v>
      </c>
      <c r="D14" s="5" t="s">
        <v>62</v>
      </c>
      <c r="E14" s="5" t="s">
        <v>36</v>
      </c>
      <c r="F14" s="5" t="s">
        <v>67</v>
      </c>
      <c r="G14" s="5">
        <v>2019</v>
      </c>
      <c r="H14" s="5" t="str">
        <f>_xlfn.CONCAT("94240952120")</f>
        <v>94240952120</v>
      </c>
      <c r="I14" s="5" t="s">
        <v>29</v>
      </c>
      <c r="J14" s="5" t="s">
        <v>30</v>
      </c>
      <c r="K14" s="5" t="str">
        <f>_xlfn.CONCAT("")</f>
        <v/>
      </c>
      <c r="L14" s="5" t="str">
        <f>_xlfn.CONCAT("11 11.2 4b")</f>
        <v>11 11.2 4b</v>
      </c>
      <c r="M14" s="5" t="str">
        <f>_xlfn.CONCAT("BCCMRT42A21A252X")</f>
        <v>BCCMRT42A21A252X</v>
      </c>
      <c r="N14" s="5" t="s">
        <v>68</v>
      </c>
      <c r="O14" s="5" t="s">
        <v>69</v>
      </c>
      <c r="P14" s="6">
        <v>44188</v>
      </c>
      <c r="Q14" s="5" t="s">
        <v>31</v>
      </c>
      <c r="R14" s="5" t="s">
        <v>35</v>
      </c>
      <c r="S14" s="5" t="s">
        <v>33</v>
      </c>
      <c r="T14" s="5"/>
      <c r="U14" s="7">
        <v>5271.25</v>
      </c>
      <c r="V14" s="7">
        <v>2272.96</v>
      </c>
      <c r="W14" s="7">
        <v>2099.0100000000002</v>
      </c>
      <c r="X14" s="5">
        <v>0</v>
      </c>
      <c r="Y14" s="5">
        <v>899.28</v>
      </c>
    </row>
    <row r="15" spans="1:25" x14ac:dyDescent="0.25">
      <c r="A15" s="5" t="s">
        <v>26</v>
      </c>
      <c r="B15" s="5" t="s">
        <v>38</v>
      </c>
      <c r="C15" s="5" t="s">
        <v>43</v>
      </c>
      <c r="D15" s="5" t="s">
        <v>62</v>
      </c>
      <c r="E15" s="5" t="s">
        <v>41</v>
      </c>
      <c r="F15" s="5" t="s">
        <v>42</v>
      </c>
      <c r="G15" s="5">
        <v>2020</v>
      </c>
      <c r="H15" s="5" t="str">
        <f>_xlfn.CONCAT("04241126699")</f>
        <v>04241126699</v>
      </c>
      <c r="I15" s="5" t="s">
        <v>29</v>
      </c>
      <c r="J15" s="5" t="s">
        <v>30</v>
      </c>
      <c r="K15" s="5" t="str">
        <f>_xlfn.CONCAT("")</f>
        <v/>
      </c>
      <c r="L15" s="5" t="str">
        <f>_xlfn.CONCAT("11 11.2 4b")</f>
        <v>11 11.2 4b</v>
      </c>
      <c r="M15" s="5" t="str">
        <f>_xlfn.CONCAT("BBNNNA76B69Z154N")</f>
        <v>BBNNNA76B69Z154N</v>
      </c>
      <c r="N15" s="5" t="s">
        <v>70</v>
      </c>
      <c r="O15" s="5" t="s">
        <v>69</v>
      </c>
      <c r="P15" s="6">
        <v>44188</v>
      </c>
      <c r="Q15" s="5" t="s">
        <v>31</v>
      </c>
      <c r="R15" s="5" t="s">
        <v>35</v>
      </c>
      <c r="S15" s="5" t="s">
        <v>33</v>
      </c>
      <c r="T15" s="5"/>
      <c r="U15" s="7">
        <v>5606.67</v>
      </c>
      <c r="V15" s="7">
        <v>2417.6</v>
      </c>
      <c r="W15" s="7">
        <v>2232.58</v>
      </c>
      <c r="X15" s="5">
        <v>0</v>
      </c>
      <c r="Y15" s="5">
        <v>956.49</v>
      </c>
    </row>
    <row r="16" spans="1:25" x14ac:dyDescent="0.25">
      <c r="A16" s="5" t="s">
        <v>26</v>
      </c>
      <c r="B16" s="5" t="s">
        <v>38</v>
      </c>
      <c r="C16" s="5" t="s">
        <v>43</v>
      </c>
      <c r="D16" s="5" t="s">
        <v>62</v>
      </c>
      <c r="E16" s="5" t="s">
        <v>41</v>
      </c>
      <c r="F16" s="5" t="s">
        <v>42</v>
      </c>
      <c r="G16" s="5">
        <v>2020</v>
      </c>
      <c r="H16" s="5" t="str">
        <f>_xlfn.CONCAT("04240881625")</f>
        <v>04240881625</v>
      </c>
      <c r="I16" s="5" t="s">
        <v>29</v>
      </c>
      <c r="J16" s="5" t="s">
        <v>30</v>
      </c>
      <c r="K16" s="5" t="str">
        <f>_xlfn.CONCAT("")</f>
        <v/>
      </c>
      <c r="L16" s="5" t="str">
        <f>_xlfn.CONCAT("11 11.2 4b")</f>
        <v>11 11.2 4b</v>
      </c>
      <c r="M16" s="5" t="str">
        <f>_xlfn.CONCAT("CNTSLV62C24E783O")</f>
        <v>CNTSLV62C24E783O</v>
      </c>
      <c r="N16" s="5" t="s">
        <v>71</v>
      </c>
      <c r="O16" s="5" t="s">
        <v>69</v>
      </c>
      <c r="P16" s="6">
        <v>44188</v>
      </c>
      <c r="Q16" s="5" t="s">
        <v>31</v>
      </c>
      <c r="R16" s="5" t="s">
        <v>35</v>
      </c>
      <c r="S16" s="5" t="s">
        <v>33</v>
      </c>
      <c r="T16" s="5"/>
      <c r="U16" s="7">
        <v>7268.12</v>
      </c>
      <c r="V16" s="7">
        <v>3134.01</v>
      </c>
      <c r="W16" s="7">
        <v>2894.17</v>
      </c>
      <c r="X16" s="5">
        <v>0</v>
      </c>
      <c r="Y16" s="7">
        <v>1239.94</v>
      </c>
    </row>
    <row r="17" spans="1:25" x14ac:dyDescent="0.25">
      <c r="A17" s="5" t="s">
        <v>26</v>
      </c>
      <c r="B17" s="5" t="s">
        <v>27</v>
      </c>
      <c r="C17" s="5" t="s">
        <v>43</v>
      </c>
      <c r="D17" s="5" t="s">
        <v>62</v>
      </c>
      <c r="E17" s="5" t="s">
        <v>28</v>
      </c>
      <c r="F17" s="5" t="s">
        <v>28</v>
      </c>
      <c r="G17" s="5">
        <v>2017</v>
      </c>
      <c r="H17" s="5" t="str">
        <f>_xlfn.CONCAT("04270221833")</f>
        <v>04270221833</v>
      </c>
      <c r="I17" s="5" t="s">
        <v>29</v>
      </c>
      <c r="J17" s="5" t="s">
        <v>30</v>
      </c>
      <c r="K17" s="5" t="str">
        <f>_xlfn.CONCAT("")</f>
        <v/>
      </c>
      <c r="L17" s="5" t="str">
        <f>_xlfn.CONCAT("8 8.1 5e")</f>
        <v>8 8.1 5e</v>
      </c>
      <c r="M17" s="5" t="str">
        <f>_xlfn.CONCAT("CPDLSN48P09H501U")</f>
        <v>CPDLSN48P09H501U</v>
      </c>
      <c r="N17" s="5" t="s">
        <v>72</v>
      </c>
      <c r="O17" s="5" t="s">
        <v>73</v>
      </c>
      <c r="P17" s="6">
        <v>44188</v>
      </c>
      <c r="Q17" s="5" t="s">
        <v>31</v>
      </c>
      <c r="R17" s="5" t="s">
        <v>35</v>
      </c>
      <c r="S17" s="5" t="s">
        <v>33</v>
      </c>
      <c r="T17" s="5"/>
      <c r="U17" s="7">
        <v>9770.15</v>
      </c>
      <c r="V17" s="7">
        <v>4212.8900000000003</v>
      </c>
      <c r="W17" s="7">
        <v>3890.47</v>
      </c>
      <c r="X17" s="5">
        <v>0</v>
      </c>
      <c r="Y17" s="7">
        <v>1666.79</v>
      </c>
    </row>
    <row r="18" spans="1:25" ht="24.75" x14ac:dyDescent="0.25">
      <c r="A18" s="5" t="s">
        <v>26</v>
      </c>
      <c r="B18" s="5" t="s">
        <v>27</v>
      </c>
      <c r="C18" s="5" t="s">
        <v>43</v>
      </c>
      <c r="D18" s="5" t="s">
        <v>44</v>
      </c>
      <c r="E18" s="5" t="s">
        <v>40</v>
      </c>
      <c r="F18" s="5" t="s">
        <v>45</v>
      </c>
      <c r="G18" s="5">
        <v>2017</v>
      </c>
      <c r="H18" s="5" t="str">
        <f>_xlfn.CONCAT("04270221841")</f>
        <v>04270221841</v>
      </c>
      <c r="I18" s="5" t="s">
        <v>29</v>
      </c>
      <c r="J18" s="5" t="s">
        <v>30</v>
      </c>
      <c r="K18" s="5" t="str">
        <f>_xlfn.CONCAT("")</f>
        <v/>
      </c>
      <c r="L18" s="5" t="str">
        <f>_xlfn.CONCAT("6 6.4 2a")</f>
        <v>6 6.4 2a</v>
      </c>
      <c r="M18" s="5" t="str">
        <f>_xlfn.CONCAT("02255700441")</f>
        <v>02255700441</v>
      </c>
      <c r="N18" s="5" t="s">
        <v>46</v>
      </c>
      <c r="O18" s="5" t="s">
        <v>74</v>
      </c>
      <c r="P18" s="6">
        <v>44188</v>
      </c>
      <c r="Q18" s="5" t="s">
        <v>31</v>
      </c>
      <c r="R18" s="5" t="s">
        <v>32</v>
      </c>
      <c r="S18" s="5" t="s">
        <v>33</v>
      </c>
      <c r="T18" s="5"/>
      <c r="U18" s="7">
        <v>39730.559999999998</v>
      </c>
      <c r="V18" s="7">
        <v>17131.82</v>
      </c>
      <c r="W18" s="7">
        <v>15820.71</v>
      </c>
      <c r="X18" s="5">
        <v>0</v>
      </c>
      <c r="Y18" s="7">
        <v>6778.03</v>
      </c>
    </row>
    <row r="19" spans="1:25" x14ac:dyDescent="0.25">
      <c r="A19" s="5" t="s">
        <v>26</v>
      </c>
      <c r="B19" s="5" t="s">
        <v>38</v>
      </c>
      <c r="C19" s="5" t="s">
        <v>43</v>
      </c>
      <c r="D19" s="5" t="s">
        <v>62</v>
      </c>
      <c r="E19" s="5" t="s">
        <v>36</v>
      </c>
      <c r="F19" s="5" t="s">
        <v>67</v>
      </c>
      <c r="G19" s="5">
        <v>2019</v>
      </c>
      <c r="H19" s="5" t="str">
        <f>_xlfn.CONCAT("94210648831")</f>
        <v>94210648831</v>
      </c>
      <c r="I19" s="5" t="s">
        <v>29</v>
      </c>
      <c r="J19" s="5" t="s">
        <v>30</v>
      </c>
      <c r="K19" s="5" t="str">
        <f>_xlfn.CONCAT("")</f>
        <v/>
      </c>
      <c r="L19" s="5" t="str">
        <f>_xlfn.CONCAT("13 13.1 4a")</f>
        <v>13 13.1 4a</v>
      </c>
      <c r="M19" s="5" t="str">
        <f>_xlfn.CONCAT("NSVLCU73D11B474I")</f>
        <v>NSVLCU73D11B474I</v>
      </c>
      <c r="N19" s="5" t="s">
        <v>75</v>
      </c>
      <c r="O19" s="5" t="s">
        <v>76</v>
      </c>
      <c r="P19" s="6">
        <v>44188</v>
      </c>
      <c r="Q19" s="5" t="s">
        <v>31</v>
      </c>
      <c r="R19" s="5" t="s">
        <v>35</v>
      </c>
      <c r="S19" s="5" t="s">
        <v>33</v>
      </c>
      <c r="T19" s="5"/>
      <c r="U19" s="7">
        <v>1619.96</v>
      </c>
      <c r="V19" s="5">
        <v>698.53</v>
      </c>
      <c r="W19" s="5">
        <v>645.07000000000005</v>
      </c>
      <c r="X19" s="5">
        <v>0</v>
      </c>
      <c r="Y19" s="5">
        <v>276.36</v>
      </c>
    </row>
    <row r="20" spans="1:25" ht="24.75" x14ac:dyDescent="0.25">
      <c r="A20" s="5" t="s">
        <v>26</v>
      </c>
      <c r="B20" s="5" t="s">
        <v>27</v>
      </c>
      <c r="C20" s="5" t="s">
        <v>43</v>
      </c>
      <c r="D20" s="5" t="s">
        <v>44</v>
      </c>
      <c r="E20" s="5" t="s">
        <v>40</v>
      </c>
      <c r="F20" s="5" t="s">
        <v>45</v>
      </c>
      <c r="G20" s="5">
        <v>2017</v>
      </c>
      <c r="H20" s="5" t="str">
        <f>_xlfn.CONCAT("04270214929")</f>
        <v>04270214929</v>
      </c>
      <c r="I20" s="5" t="s">
        <v>29</v>
      </c>
      <c r="J20" s="5" t="s">
        <v>30</v>
      </c>
      <c r="K20" s="5" t="str">
        <f>_xlfn.CONCAT("")</f>
        <v/>
      </c>
      <c r="L20" s="5" t="str">
        <f>_xlfn.CONCAT("6 6.4 2a")</f>
        <v>6 6.4 2a</v>
      </c>
      <c r="M20" s="5" t="str">
        <f>_xlfn.CONCAT("13157191001")</f>
        <v>13157191001</v>
      </c>
      <c r="N20" s="5" t="s">
        <v>77</v>
      </c>
      <c r="O20" s="5" t="s">
        <v>78</v>
      </c>
      <c r="P20" s="6">
        <v>44188</v>
      </c>
      <c r="Q20" s="5" t="s">
        <v>31</v>
      </c>
      <c r="R20" s="5" t="s">
        <v>34</v>
      </c>
      <c r="S20" s="5" t="s">
        <v>33</v>
      </c>
      <c r="T20" s="5"/>
      <c r="U20" s="7">
        <v>100000</v>
      </c>
      <c r="V20" s="7">
        <v>43120</v>
      </c>
      <c r="W20" s="7">
        <v>39820</v>
      </c>
      <c r="X20" s="5">
        <v>0</v>
      </c>
      <c r="Y20" s="7">
        <v>17060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2020-12-28T10:41:32Z</dcterms:created>
  <dcterms:modified xsi:type="dcterms:W3CDTF">2020-12-28T10:42:18Z</dcterms:modified>
</cp:coreProperties>
</file>