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Dettaglio_Domande_Pagabili_AGEA" sheetId="1" r:id="rId1"/>
  </sheets>
  <calcPr calcId="145621"/>
</workbook>
</file>

<file path=xl/calcChain.xml><?xml version="1.0" encoding="utf-8"?>
<calcChain xmlns="http://schemas.openxmlformats.org/spreadsheetml/2006/main">
  <c r="M14" i="1" l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<sst xmlns="http://schemas.openxmlformats.org/spreadsheetml/2006/main" count="168" uniqueCount="57">
  <si>
    <t>Dettaglio Domande Pagabili Decreto 91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</si>
  <si>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</si>
  <si>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</si>
  <si>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</si>
  <si>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</si>
  <si>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</si>
  <si>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</si>
  <si>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</si>
  <si>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</si>
  <si>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</si>
  <si>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</si>
  <si>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</si>
  <si>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</si>
  <si>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</si>
  <si>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</si>
  <si>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</si>
  <si>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</si>
  <si>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</si>
  <si>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</si>
  <si>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</si>
  <si>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</si>
  <si>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</si>
  <si>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</si>
  <si>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</si>
  <si>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</si>
  <si>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</si>
  <si>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</si>
  <si>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CIA srl</t>
  </si>
  <si>
    <t>NO</t>
  </si>
  <si>
    <t>Trascinamenti</t>
  </si>
  <si>
    <t>In Liquidazione</t>
  </si>
  <si>
    <t>Saldo</t>
  </si>
  <si>
    <t>Co-Finanziato</t>
  </si>
  <si>
    <t>Misure Strutturali</t>
  </si>
  <si>
    <t>IN PROPRIO</t>
  </si>
  <si>
    <t>Nuova Programmazione</t>
  </si>
  <si>
    <t>SAL</t>
  </si>
  <si>
    <t>MARCHE</t>
  </si>
  <si>
    <t>SERV. DEC. AGRICOLTURA E ALIMENTAZIONE - ANCONA</t>
  </si>
  <si>
    <t>SOCIETA' AGRICOLA LA COLLINA DEI CAVALIERI DI ROCCHI LUANA &amp; C. SOCIET</t>
  </si>
  <si>
    <t>AGEA.ASR.2017.0868625</t>
  </si>
  <si>
    <t>SERV. DEC. AGRICOLTURA E ALIMENTAZIONE - PESARO</t>
  </si>
  <si>
    <t>ILARI GIACOMO</t>
  </si>
  <si>
    <t>SERV. DEC. AGRICOLTURA E ALIM. -ASCOLI PICENO</t>
  </si>
  <si>
    <t>CAA CIA - ASCOLI PICENO - 001</t>
  </si>
  <si>
    <t>ZANETTE ANDREA</t>
  </si>
  <si>
    <t>AGEA.ASR.2017.0428282</t>
  </si>
  <si>
    <t>SERVIZIO DECENTRATO AGRICOLTURA E ALIM. - MACERATA</t>
  </si>
  <si>
    <t>SANTARONI EROS</t>
  </si>
  <si>
    <t>CAPANNINI SIMONE</t>
  </si>
  <si>
    <t>AGEA.ASR.2017.0868891</t>
  </si>
  <si>
    <t>ARPINI EMANUELE MARIA</t>
  </si>
  <si>
    <t>MARINO STEFANO</t>
  </si>
  <si>
    <t>CASAGRANDE-CONTI SONIA</t>
  </si>
  <si>
    <t>AZ. AGR. BARBONI DI BARBONI DAVIDE E GIANCARLA SOCIETA' SEMPLICE AGRIC</t>
  </si>
  <si>
    <t>AMBROSIO ARCANGELO</t>
  </si>
  <si>
    <t>TERRE D'ALBA BIO SOCIETA' SEMPLICE AGRICOLA DI PACENTI DEBORAH E PACEN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</si>
</sst>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showGridLines="0" tabSelected="1" workbookViewId="0">
      <selection activeCell="D16" sqref="D16"/>
    </sheetView>
  </sheetViews>
  <sheetFormatPr defaultColWidth="8.85546875" defaultRowHeight="12" x14ac:dyDescent="0.2"/>
  <cols>
    <col min="1" max="1" width="15" style="4" bestFit="1" customWidth="1"/>
    <col min="2" max="2" width="17.28515625" style="4" customWidth="1"/>
    <col min="3" max="3" width="16.42578125" style="4" customWidth="1"/>
    <col min="4" max="4" width="35.5703125" style="4" bestFit="1" customWidth="1"/>
    <col min="5" max="5" width="25.5703125" style="4" bestFit="1" customWidth="1"/>
    <col min="6" max="6" width="28" style="4" bestFit="1" customWidth="1"/>
    <col min="7" max="7" width="8.28515625" style="4" bestFit="1" customWidth="1"/>
    <col min="8" max="8" width="12.28515625" style="4" bestFit="1" customWidth="1"/>
    <col min="9" max="9" width="19.85546875" style="4" bestFit="1" customWidth="1"/>
    <col min="10" max="10" width="19.5703125" style="4" bestFit="1" customWidth="1"/>
    <col min="11" max="11" width="16.28515625" style="4" bestFit="1" customWidth="1"/>
    <col min="12" max="12" width="14" style="4" customWidth="1"/>
    <col min="13" max="13" width="19.42578125" style="4" customWidth="1"/>
    <col min="14" max="14" width="35.5703125" style="4" bestFit="1" customWidth="1"/>
    <col min="15" max="15" width="15.28515625" style="4" bestFit="1" customWidth="1"/>
    <col min="16" max="16" width="22.5703125" style="4" bestFit="1" customWidth="1"/>
    <col min="17" max="17" width="15.28515625" style="4" bestFit="1" customWidth="1"/>
    <col min="18" max="18" width="17.42578125" style="4" bestFit="1" customWidth="1"/>
    <col min="19" max="19" width="19.85546875" style="4" bestFit="1" customWidth="1"/>
    <col min="20" max="20" width="17.85546875" style="4" bestFit="1" customWidth="1"/>
    <col min="21" max="21" width="24.28515625" style="4" bestFit="1" customWidth="1"/>
    <col min="22" max="22" width="26.140625" style="4" bestFit="1" customWidth="1"/>
    <col min="23" max="23" width="26.28515625" style="4" bestFit="1" customWidth="1"/>
    <col min="24" max="24" width="32.7109375" style="4" bestFit="1" customWidth="1"/>
    <col min="25" max="16384" width="8.85546875" style="4"/>
  </cols>
  <sheetData>
    <row r="1" spans="1:2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ht="24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" x14ac:dyDescent="0.2">
      <c r="A4" s="6" t="s">
        <v>25</v>
      </c>
      <c r="B4" s="6" t="s">
        <v>33</v>
      </c>
      <c r="C4" s="6" t="s">
        <v>37</v>
      </c>
      <c r="D4" s="6" t="s">
        <v>38</v>
      </c>
      <c r="E4" s="6" t="s">
        <v>34</v>
      </c>
      <c r="F4" s="6" t="s">
        <v>34</v>
      </c>
      <c r="G4" s="6">
        <v>2017</v>
      </c>
      <c r="H4" s="6" t="str">
        <f>CONCATENATE("74270005437")</f>
        <v>74270005437</v>
      </c>
      <c r="I4" s="6" t="s">
        <v>28</v>
      </c>
      <c r="J4" s="6" t="s">
        <v>35</v>
      </c>
      <c r="K4" s="6" t="str">
        <f>CONCATENATE("")</f>
        <v/>
      </c>
      <c r="L4" s="6" t="str">
        <f>CONCATENATE("6 6.1 2b")</f>
        <v>6 6.1 2b</v>
      </c>
      <c r="M4" s="6" t="str">
        <f>CONCATENATE("02708000423")</f>
        <v>02708000423</v>
      </c>
      <c r="N4" s="6" t="s">
        <v>39</v>
      </c>
      <c r="O4" s="6" t="s">
        <v>40</v>
      </c>
      <c r="P4" s="7">
        <v>42928</v>
      </c>
      <c r="Q4" s="6" t="s">
        <v>30</v>
      </c>
      <c r="R4" s="6" t="s">
        <v>36</v>
      </c>
      <c r="S4" s="6" t="s">
        <v>32</v>
      </c>
      <c r="T4" s="8">
        <v>98000</v>
      </c>
      <c r="U4" s="8">
        <v>42257.599999999999</v>
      </c>
      <c r="V4" s="8">
        <v>39023.599999999999</v>
      </c>
      <c r="W4" s="6">
        <v>0</v>
      </c>
      <c r="X4" s="6">
        <v>16718.8</v>
      </c>
    </row>
    <row r="5" spans="1:24" ht="24" x14ac:dyDescent="0.2">
      <c r="A5" s="6" t="s">
        <v>25</v>
      </c>
      <c r="B5" s="6" t="s">
        <v>33</v>
      </c>
      <c r="C5" s="6" t="s">
        <v>37</v>
      </c>
      <c r="D5" s="6" t="s">
        <v>41</v>
      </c>
      <c r="E5" s="6" t="s">
        <v>34</v>
      </c>
      <c r="F5" s="6" t="s">
        <v>34</v>
      </c>
      <c r="G5" s="6">
        <v>2017</v>
      </c>
      <c r="H5" s="6" t="str">
        <f>CONCATENATE("74270005296")</f>
        <v>74270005296</v>
      </c>
      <c r="I5" s="6" t="s">
        <v>28</v>
      </c>
      <c r="J5" s="6" t="s">
        <v>35</v>
      </c>
      <c r="K5" s="6" t="str">
        <f>CONCATENATE("")</f>
        <v/>
      </c>
      <c r="L5" s="6" t="str">
        <f>CONCATENATE("6 6.1 2b")</f>
        <v>6 6.1 2b</v>
      </c>
      <c r="M5" s="6" t="str">
        <f>CONCATENATE("LRIGCM94A17B474D")</f>
        <v>LRIGCM94A17B474D</v>
      </c>
      <c r="N5" s="6" t="s">
        <v>42</v>
      </c>
      <c r="O5" s="6" t="s">
        <v>40</v>
      </c>
      <c r="P5" s="7">
        <v>42928</v>
      </c>
      <c r="Q5" s="6" t="s">
        <v>30</v>
      </c>
      <c r="R5" s="6" t="s">
        <v>36</v>
      </c>
      <c r="S5" s="6" t="s">
        <v>32</v>
      </c>
      <c r="T5" s="8">
        <v>49000</v>
      </c>
      <c r="U5" s="8">
        <v>21128.799999999999</v>
      </c>
      <c r="V5" s="8">
        <v>19511.8</v>
      </c>
      <c r="W5" s="6">
        <v>0</v>
      </c>
      <c r="X5" s="6">
        <v>8359.4</v>
      </c>
    </row>
    <row r="6" spans="1:24" ht="24" x14ac:dyDescent="0.2">
      <c r="A6" s="6" t="s">
        <v>25</v>
      </c>
      <c r="B6" s="6" t="s">
        <v>26</v>
      </c>
      <c r="C6" s="6" t="s">
        <v>37</v>
      </c>
      <c r="D6" s="6" t="s">
        <v>43</v>
      </c>
      <c r="E6" s="6" t="s">
        <v>27</v>
      </c>
      <c r="F6" s="6" t="s">
        <v>44</v>
      </c>
      <c r="G6" s="6">
        <v>2016</v>
      </c>
      <c r="H6" s="6" t="str">
        <f>CONCATENATE("64780049843")</f>
        <v>64780049843</v>
      </c>
      <c r="I6" s="6" t="s">
        <v>28</v>
      </c>
      <c r="J6" s="6" t="s">
        <v>29</v>
      </c>
      <c r="K6" s="6" t="str">
        <f>CONCATENATE("221")</f>
        <v>221</v>
      </c>
      <c r="L6" s="6" t="str">
        <f>CONCATENATE("8 8.1 5e")</f>
        <v>8 8.1 5e</v>
      </c>
      <c r="M6" s="6" t="str">
        <f>CONCATENATE("ZNTNDR91D10M089E")</f>
        <v>ZNTNDR91D10M089E</v>
      </c>
      <c r="N6" s="6" t="s">
        <v>45</v>
      </c>
      <c r="O6" s="6" t="s">
        <v>46</v>
      </c>
      <c r="P6" s="7">
        <v>42919</v>
      </c>
      <c r="Q6" s="6" t="s">
        <v>30</v>
      </c>
      <c r="R6" s="6" t="s">
        <v>31</v>
      </c>
      <c r="S6" s="6" t="s">
        <v>32</v>
      </c>
      <c r="T6" s="6">
        <v>121.64</v>
      </c>
      <c r="U6" s="6">
        <v>52.45</v>
      </c>
      <c r="V6" s="6">
        <v>48.44</v>
      </c>
      <c r="W6" s="6">
        <v>0</v>
      </c>
      <c r="X6" s="6">
        <v>20.75</v>
      </c>
    </row>
    <row r="7" spans="1:24" ht="24" x14ac:dyDescent="0.2">
      <c r="A7" s="6" t="s">
        <v>25</v>
      </c>
      <c r="B7" s="6" t="s">
        <v>33</v>
      </c>
      <c r="C7" s="6" t="s">
        <v>37</v>
      </c>
      <c r="D7" s="6" t="s">
        <v>47</v>
      </c>
      <c r="E7" s="6" t="s">
        <v>34</v>
      </c>
      <c r="F7" s="6" t="s">
        <v>34</v>
      </c>
      <c r="G7" s="6">
        <v>2017</v>
      </c>
      <c r="H7" s="6" t="str">
        <f>CONCATENATE("74270005288")</f>
        <v>74270005288</v>
      </c>
      <c r="I7" s="6" t="s">
        <v>28</v>
      </c>
      <c r="J7" s="6" t="s">
        <v>35</v>
      </c>
      <c r="K7" s="6" t="str">
        <f>CONCATENATE("")</f>
        <v/>
      </c>
      <c r="L7" s="6" t="str">
        <f>CONCATENATE("6 6.1 2b")</f>
        <v>6 6.1 2b</v>
      </c>
      <c r="M7" s="6" t="str">
        <f>CONCATENATE("SNTRSE84M11E388W")</f>
        <v>SNTRSE84M11E388W</v>
      </c>
      <c r="N7" s="6" t="s">
        <v>48</v>
      </c>
      <c r="O7" s="6" t="s">
        <v>40</v>
      </c>
      <c r="P7" s="7">
        <v>42928</v>
      </c>
      <c r="Q7" s="6" t="s">
        <v>30</v>
      </c>
      <c r="R7" s="6" t="s">
        <v>36</v>
      </c>
      <c r="S7" s="6" t="s">
        <v>32</v>
      </c>
      <c r="T7" s="8">
        <v>49000</v>
      </c>
      <c r="U7" s="8">
        <v>21128.799999999999</v>
      </c>
      <c r="V7" s="8">
        <v>19511.8</v>
      </c>
      <c r="W7" s="6">
        <v>0</v>
      </c>
      <c r="X7" s="6">
        <v>8359.4</v>
      </c>
    </row>
    <row r="8" spans="1:24" ht="24" x14ac:dyDescent="0.2">
      <c r="A8" s="6" t="s">
        <v>25</v>
      </c>
      <c r="B8" s="6" t="s">
        <v>33</v>
      </c>
      <c r="C8" s="6" t="s">
        <v>37</v>
      </c>
      <c r="D8" s="6" t="s">
        <v>41</v>
      </c>
      <c r="E8" s="6" t="s">
        <v>34</v>
      </c>
      <c r="F8" s="6" t="s">
        <v>34</v>
      </c>
      <c r="G8" s="6">
        <v>2017</v>
      </c>
      <c r="H8" s="6" t="str">
        <f>CONCATENATE("74270004547")</f>
        <v>74270004547</v>
      </c>
      <c r="I8" s="6" t="s">
        <v>28</v>
      </c>
      <c r="J8" s="6" t="s">
        <v>35</v>
      </c>
      <c r="K8" s="6" t="str">
        <f>CONCATENATE("")</f>
        <v/>
      </c>
      <c r="L8" s="6" t="str">
        <f>CONCATENATE("4 4.1 2a")</f>
        <v>4 4.1 2a</v>
      </c>
      <c r="M8" s="6" t="str">
        <f>CONCATENATE("CPNSMN68R27E785Z")</f>
        <v>CPNSMN68R27E785Z</v>
      </c>
      <c r="N8" s="6" t="s">
        <v>49</v>
      </c>
      <c r="O8" s="6" t="s">
        <v>50</v>
      </c>
      <c r="P8" s="7">
        <v>42928</v>
      </c>
      <c r="Q8" s="6" t="s">
        <v>30</v>
      </c>
      <c r="R8" s="6" t="s">
        <v>31</v>
      </c>
      <c r="S8" s="6" t="s">
        <v>32</v>
      </c>
      <c r="T8" s="8">
        <v>9963.2000000000007</v>
      </c>
      <c r="U8" s="8">
        <v>4296.13</v>
      </c>
      <c r="V8" s="8">
        <v>3967.35</v>
      </c>
      <c r="W8" s="6">
        <v>0</v>
      </c>
      <c r="X8" s="6">
        <v>1699.72</v>
      </c>
    </row>
    <row r="9" spans="1:24" ht="24" x14ac:dyDescent="0.2">
      <c r="A9" s="6" t="s">
        <v>25</v>
      </c>
      <c r="B9" s="6" t="s">
        <v>33</v>
      </c>
      <c r="C9" s="6" t="s">
        <v>37</v>
      </c>
      <c r="D9" s="6" t="s">
        <v>47</v>
      </c>
      <c r="E9" s="6" t="s">
        <v>34</v>
      </c>
      <c r="F9" s="6" t="s">
        <v>34</v>
      </c>
      <c r="G9" s="6">
        <v>2017</v>
      </c>
      <c r="H9" s="6" t="str">
        <f>CONCATENATE("74270005429")</f>
        <v>74270005429</v>
      </c>
      <c r="I9" s="6" t="s">
        <v>28</v>
      </c>
      <c r="J9" s="6" t="s">
        <v>35</v>
      </c>
      <c r="K9" s="6" t="str">
        <f>CONCATENATE("")</f>
        <v/>
      </c>
      <c r="L9" s="6" t="str">
        <f>CONCATENATE("6 6.1 2b")</f>
        <v>6 6.1 2b</v>
      </c>
      <c r="M9" s="6" t="str">
        <f>CONCATENATE("RPNMLM97T05D451N")</f>
        <v>RPNMLM97T05D451N</v>
      </c>
      <c r="N9" s="6" t="s">
        <v>51</v>
      </c>
      <c r="O9" s="6" t="s">
        <v>40</v>
      </c>
      <c r="P9" s="7">
        <v>42928</v>
      </c>
      <c r="Q9" s="6" t="s">
        <v>30</v>
      </c>
      <c r="R9" s="6" t="s">
        <v>36</v>
      </c>
      <c r="S9" s="6" t="s">
        <v>32</v>
      </c>
      <c r="T9" s="8">
        <v>49000</v>
      </c>
      <c r="U9" s="8">
        <v>21128.799999999999</v>
      </c>
      <c r="V9" s="8">
        <v>19511.8</v>
      </c>
      <c r="W9" s="6">
        <v>0</v>
      </c>
      <c r="X9" s="6">
        <v>8359.4</v>
      </c>
    </row>
    <row r="10" spans="1:24" ht="24" x14ac:dyDescent="0.2">
      <c r="A10" s="6" t="s">
        <v>25</v>
      </c>
      <c r="B10" s="6" t="s">
        <v>33</v>
      </c>
      <c r="C10" s="6" t="s">
        <v>37</v>
      </c>
      <c r="D10" s="6" t="s">
        <v>38</v>
      </c>
      <c r="E10" s="6" t="s">
        <v>34</v>
      </c>
      <c r="F10" s="6" t="s">
        <v>34</v>
      </c>
      <c r="G10" s="6">
        <v>2017</v>
      </c>
      <c r="H10" s="6" t="str">
        <f>CONCATENATE("74270005395")</f>
        <v>74270005395</v>
      </c>
      <c r="I10" s="6" t="s">
        <v>28</v>
      </c>
      <c r="J10" s="6" t="s">
        <v>35</v>
      </c>
      <c r="K10" s="6" t="str">
        <f>CONCATENATE("")</f>
        <v/>
      </c>
      <c r="L10" s="6" t="str">
        <f>CONCATENATE("6 6.1 2b")</f>
        <v>6 6.1 2b</v>
      </c>
      <c r="M10" s="6" t="str">
        <f>CONCATENATE("MRNSFN86B21E882G")</f>
        <v>MRNSFN86B21E882G</v>
      </c>
      <c r="N10" s="6" t="s">
        <v>52</v>
      </c>
      <c r="O10" s="6" t="s">
        <v>40</v>
      </c>
      <c r="P10" s="7">
        <v>42928</v>
      </c>
      <c r="Q10" s="6" t="s">
        <v>30</v>
      </c>
      <c r="R10" s="6" t="s">
        <v>36</v>
      </c>
      <c r="S10" s="6" t="s">
        <v>32</v>
      </c>
      <c r="T10" s="8">
        <v>49000</v>
      </c>
      <c r="U10" s="8">
        <v>21128.799999999999</v>
      </c>
      <c r="V10" s="8">
        <v>19511.8</v>
      </c>
      <c r="W10" s="6">
        <v>0</v>
      </c>
      <c r="X10" s="6">
        <v>8359.4</v>
      </c>
    </row>
    <row r="11" spans="1:24" ht="24" x14ac:dyDescent="0.2">
      <c r="A11" s="6" t="s">
        <v>25</v>
      </c>
      <c r="B11" s="6" t="s">
        <v>33</v>
      </c>
      <c r="C11" s="6" t="s">
        <v>37</v>
      </c>
      <c r="D11" s="6" t="s">
        <v>38</v>
      </c>
      <c r="E11" s="6" t="s">
        <v>34</v>
      </c>
      <c r="F11" s="6" t="s">
        <v>34</v>
      </c>
      <c r="G11" s="6">
        <v>2017</v>
      </c>
      <c r="H11" s="6" t="str">
        <f>CONCATENATE("74270005411")</f>
        <v>74270005411</v>
      </c>
      <c r="I11" s="6" t="s">
        <v>28</v>
      </c>
      <c r="J11" s="6" t="s">
        <v>35</v>
      </c>
      <c r="K11" s="6" t="str">
        <f>CONCATENATE("")</f>
        <v/>
      </c>
      <c r="L11" s="6" t="str">
        <f>CONCATENATE("6 6.1 2b")</f>
        <v>6 6.1 2b</v>
      </c>
      <c r="M11" s="6" t="str">
        <f>CONCATENATE("CSGSNO96T49D451R")</f>
        <v>CSGSNO96T49D451R</v>
      </c>
      <c r="N11" s="6" t="s">
        <v>53</v>
      </c>
      <c r="O11" s="6" t="s">
        <v>40</v>
      </c>
      <c r="P11" s="7">
        <v>42928</v>
      </c>
      <c r="Q11" s="6" t="s">
        <v>30</v>
      </c>
      <c r="R11" s="6" t="s">
        <v>36</v>
      </c>
      <c r="S11" s="6" t="s">
        <v>32</v>
      </c>
      <c r="T11" s="8">
        <v>49000</v>
      </c>
      <c r="U11" s="8">
        <v>21128.799999999999</v>
      </c>
      <c r="V11" s="8">
        <v>19511.8</v>
      </c>
      <c r="W11" s="6">
        <v>0</v>
      </c>
      <c r="X11" s="6">
        <v>8359.4</v>
      </c>
    </row>
    <row r="12" spans="1:24" ht="24" x14ac:dyDescent="0.2">
      <c r="A12" s="6" t="s">
        <v>25</v>
      </c>
      <c r="B12" s="6" t="s">
        <v>33</v>
      </c>
      <c r="C12" s="6" t="s">
        <v>37</v>
      </c>
      <c r="D12" s="6" t="s">
        <v>38</v>
      </c>
      <c r="E12" s="6" t="s">
        <v>34</v>
      </c>
      <c r="F12" s="6" t="s">
        <v>34</v>
      </c>
      <c r="G12" s="6">
        <v>2017</v>
      </c>
      <c r="H12" s="6" t="str">
        <f>CONCATENATE("74270005254")</f>
        <v>74270005254</v>
      </c>
      <c r="I12" s="6" t="s">
        <v>28</v>
      </c>
      <c r="J12" s="6" t="s">
        <v>35</v>
      </c>
      <c r="K12" s="6" t="str">
        <f>CONCATENATE("")</f>
        <v/>
      </c>
      <c r="L12" s="6" t="str">
        <f>CONCATENATE("6 6.1 2b")</f>
        <v>6 6.1 2b</v>
      </c>
      <c r="M12" s="6" t="str">
        <f>CONCATENATE("02699800427")</f>
        <v>02699800427</v>
      </c>
      <c r="N12" s="6" t="s">
        <v>54</v>
      </c>
      <c r="O12" s="6" t="s">
        <v>40</v>
      </c>
      <c r="P12" s="7">
        <v>42928</v>
      </c>
      <c r="Q12" s="6" t="s">
        <v>30</v>
      </c>
      <c r="R12" s="6" t="s">
        <v>36</v>
      </c>
      <c r="S12" s="6" t="s">
        <v>32</v>
      </c>
      <c r="T12" s="8">
        <v>49000</v>
      </c>
      <c r="U12" s="8">
        <v>21128.799999999999</v>
      </c>
      <c r="V12" s="8">
        <v>19511.8</v>
      </c>
      <c r="W12" s="6">
        <v>0</v>
      </c>
      <c r="X12" s="6">
        <v>8359.4</v>
      </c>
    </row>
    <row r="13" spans="1:24" ht="24" x14ac:dyDescent="0.2">
      <c r="A13" s="6" t="s">
        <v>25</v>
      </c>
      <c r="B13" s="6" t="s">
        <v>33</v>
      </c>
      <c r="C13" s="6" t="s">
        <v>37</v>
      </c>
      <c r="D13" s="6" t="s">
        <v>41</v>
      </c>
      <c r="E13" s="6" t="s">
        <v>34</v>
      </c>
      <c r="F13" s="6" t="s">
        <v>34</v>
      </c>
      <c r="G13" s="6">
        <v>2017</v>
      </c>
      <c r="H13" s="6" t="str">
        <f>CONCATENATE("74270004505")</f>
        <v>74270004505</v>
      </c>
      <c r="I13" s="6" t="s">
        <v>28</v>
      </c>
      <c r="J13" s="6" t="s">
        <v>35</v>
      </c>
      <c r="K13" s="6" t="str">
        <f>CONCATENATE("")</f>
        <v/>
      </c>
      <c r="L13" s="6" t="str">
        <f>CONCATENATE("4 4.1 2a")</f>
        <v>4 4.1 2a</v>
      </c>
      <c r="M13" s="6" t="str">
        <f>CONCATENATE("MBRRNG69A28F839I")</f>
        <v>MBRRNG69A28F839I</v>
      </c>
      <c r="N13" s="6" t="s">
        <v>55</v>
      </c>
      <c r="O13" s="6" t="s">
        <v>50</v>
      </c>
      <c r="P13" s="7">
        <v>42928</v>
      </c>
      <c r="Q13" s="6" t="s">
        <v>30</v>
      </c>
      <c r="R13" s="6" t="s">
        <v>36</v>
      </c>
      <c r="S13" s="6" t="s">
        <v>32</v>
      </c>
      <c r="T13" s="8">
        <v>28000</v>
      </c>
      <c r="U13" s="8">
        <v>12073.6</v>
      </c>
      <c r="V13" s="8">
        <v>11149.6</v>
      </c>
      <c r="W13" s="6">
        <v>0</v>
      </c>
      <c r="X13" s="6">
        <v>4776.8</v>
      </c>
    </row>
    <row r="14" spans="1:24" ht="24" x14ac:dyDescent="0.2">
      <c r="A14" s="6" t="s">
        <v>25</v>
      </c>
      <c r="B14" s="6" t="s">
        <v>33</v>
      </c>
      <c r="C14" s="6" t="s">
        <v>37</v>
      </c>
      <c r="D14" s="6" t="s">
        <v>38</v>
      </c>
      <c r="E14" s="6" t="s">
        <v>34</v>
      </c>
      <c r="F14" s="6" t="s">
        <v>34</v>
      </c>
      <c r="G14" s="6">
        <v>2017</v>
      </c>
      <c r="H14" s="6" t="str">
        <f>CONCATENATE("74270005387")</f>
        <v>74270005387</v>
      </c>
      <c r="I14" s="6" t="s">
        <v>28</v>
      </c>
      <c r="J14" s="6" t="s">
        <v>35</v>
      </c>
      <c r="K14" s="6" t="str">
        <f>CONCATENATE("")</f>
        <v/>
      </c>
      <c r="L14" s="6" t="str">
        <f>CONCATENATE("6 6.1 2b")</f>
        <v>6 6.1 2b</v>
      </c>
      <c r="M14" s="6" t="str">
        <f>CONCATENATE("02706580426")</f>
        <v>02706580426</v>
      </c>
      <c r="N14" s="6" t="s">
        <v>56</v>
      </c>
      <c r="O14" s="6" t="s">
        <v>40</v>
      </c>
      <c r="P14" s="7">
        <v>42928</v>
      </c>
      <c r="Q14" s="6" t="s">
        <v>30</v>
      </c>
      <c r="R14" s="6" t="s">
        <v>36</v>
      </c>
      <c r="S14" s="6" t="s">
        <v>32</v>
      </c>
      <c r="T14" s="8">
        <v>98000</v>
      </c>
      <c r="U14" s="8">
        <v>42257.599999999999</v>
      </c>
      <c r="V14" s="8">
        <v>39023.599999999999</v>
      </c>
      <c r="W14" s="6">
        <v>0</v>
      </c>
      <c r="X14" s="6">
        <v>16718.8</v>
      </c>
    </row>
  </sheetData>
  <mergeCells count="2">
    <mergeCell ref="A1:X1"/>
    <mergeCell ref="A2:X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2017-07-19T13:24:21Z</dcterms:created>
  <dcterms:modified xsi:type="dcterms:W3CDTF">2017-07-19T13:25:03Z</dcterms:modified>
</cp:coreProperties>
</file>