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4675" windowHeight="10770"/>
  </bookViews>
  <sheets>
    <sheet name="Dettaglio_Domande_Erogate_AGEA_" sheetId="1" r:id="rId1"/>
  </sheets>
  <calcPr calcId="145621"/>
</workbook>
</file>

<file path=xl/calcChain.xml><?xml version="1.0" encoding="utf-8"?>
<calcChain xmlns="http://schemas.openxmlformats.org/spreadsheetml/2006/main">
  <c r="M17" i="1" l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<sst xmlns="http://schemas.openxmlformats.org/spreadsheetml/2006/main" count="206" uniqueCount="64">
  <si>
    <t>Dettaglio Domande Pagabili Decreto 53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</si>
  <si>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</si>
  <si>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</si>
  <si>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</si>
  <si>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</si>
  <si>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</si>
  <si>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</si>
  <si>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</si>
  <si>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</si>
  <si>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</si>
  <si>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</si>
  <si>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</si>
  <si>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</si>
  <si>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</si>
  <si>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</si>
  <si>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</si>
  <si>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</si>
  <si>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</si>
  <si>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</si>
  <si>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</si>
  <si>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Importo Totale in Elenco</t>
  </si>
  <si>
    <t>Importo in Elenco (Quota FEASR)</t>
  </si>
  <si>
    <t>Importo in Elenco (Quota Nazionale)</t>
  </si>
  <si>
    <t>Importo in Elenco (Quota Regionale)</t>
  </si>
  <si>
    <t>AGEA</t>
  </si>
  <si>
    <t>Misure a Superficie</t>
  </si>
  <si>
    <t>CAA CIA srl</t>
  </si>
  <si>
    <t>NO</t>
  </si>
  <si>
    <t>Trascinamenti</t>
  </si>
  <si>
    <t>In Liquidazione</t>
  </si>
  <si>
    <t>Saldo</t>
  </si>
  <si>
    <t>Co-Finanziato</t>
  </si>
  <si>
    <t>CAA Copagri srl</t>
  </si>
  <si>
    <t>SI</t>
  </si>
  <si>
    <t>CAA Coldiretti srl</t>
  </si>
  <si>
    <t>MARCHE</t>
  </si>
  <si>
    <t>SERV. DEC. AGRICOLTURA E ALIM. -ASCOLI PICENO</t>
  </si>
  <si>
    <t>CAA Copagri - ASCOLI PICENO - 501</t>
  </si>
  <si>
    <t>RAZZETTI NICOLA</t>
  </si>
  <si>
    <t>AGEA.ASR.2015.1276360</t>
  </si>
  <si>
    <t>SERV. DEC. AGRICOLTURA E ALIMENTAZIONE - ANCONA</t>
  </si>
  <si>
    <t>CAA CIA - ANCONA - 001</t>
  </si>
  <si>
    <t>GARRETTO ROSARIO</t>
  </si>
  <si>
    <t>AGEA.ASR.2016.0176767</t>
  </si>
  <si>
    <t>CAA Coldiretti - ASCOLI PICENO - 015</t>
  </si>
  <si>
    <t>CONTI MARIA</t>
  </si>
  <si>
    <t>AGEA.ASR.2016.0267419</t>
  </si>
  <si>
    <t>AGEA.ASR.2016.0563063</t>
  </si>
  <si>
    <t>CAA Copagri - ANCONA - 502</t>
  </si>
  <si>
    <t>FIORENTINI GIULIA</t>
  </si>
  <si>
    <t>AGEA.ASR.2016.0617355</t>
  </si>
  <si>
    <t>CAA CIA - ANCONA - 005</t>
  </si>
  <si>
    <t>VITALETTI ROBERTO</t>
  </si>
  <si>
    <t>AGEA.ASR.2016.0647563</t>
  </si>
  <si>
    <t>AGEA.ASR.2016.0440015</t>
  </si>
  <si>
    <t>AGEA.ASR.2015.1168574</t>
  </si>
  <si>
    <t>SERV. DEC. AGRICOLTURA E ALIMENTAZIONE - PESARO</t>
  </si>
  <si>
    <t>CAA Coldiretti - PESARO E URBINO - 010</t>
  </si>
  <si>
    <t>GRADL SIEGFRIED MAX</t>
  </si>
  <si>
    <t>AGEA.ASR.2016.0649308</t>
  </si>
  <si>
    <t>SERVIZIO DECENTRATO AGRICOLTURA E ALIM. - MACERATA</t>
  </si>
  <si>
    <t>CAA Coldiretti - ASCOLI PICENO - 025</t>
  </si>
  <si>
    <t>CICCIOLI SABRINA</t>
  </si>
  <si>
    <t>AGEA.ASR.2016.0440336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</si>
</sst>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tabSelected="1" workbookViewId="0">
      <selection activeCell="E25" sqref="E25"/>
    </sheetView>
  </sheetViews>
  <sheetFormatPr defaultRowHeight="15" x14ac:dyDescent="0.25"/>
  <cols>
    <col min="1" max="1" width="15.5703125" style="4" bestFit="1" customWidth="1"/>
    <col min="2" max="2" width="16.28515625" style="4" bestFit="1" customWidth="1"/>
    <col min="3" max="3" width="9.140625" style="4"/>
    <col min="4" max="4" width="36.5703125" style="4" bestFit="1" customWidth="1"/>
    <col min="5" max="5" width="32.42578125" style="4" bestFit="1" customWidth="1"/>
    <col min="6" max="6" width="33.85546875" style="4" bestFit="1" customWidth="1"/>
    <col min="7" max="7" width="8.42578125" style="4" bestFit="1" customWidth="1"/>
    <col min="8" max="8" width="12.7109375" style="4" bestFit="1" customWidth="1"/>
    <col min="9" max="9" width="21.140625" style="4" bestFit="1" customWidth="1"/>
    <col min="10" max="10" width="20.140625" style="4" bestFit="1" customWidth="1"/>
    <col min="11" max="12" width="17" style="4" bestFit="1" customWidth="1"/>
    <col min="13" max="13" width="16.7109375" style="4" bestFit="1" customWidth="1"/>
    <col min="14" max="14" width="36.5703125" style="4" bestFit="1" customWidth="1"/>
    <col min="15" max="15" width="18.85546875" style="4" bestFit="1" customWidth="1"/>
    <col min="16" max="16" width="23" style="4" bestFit="1" customWidth="1"/>
    <col min="17" max="17" width="16.28515625" style="4" bestFit="1" customWidth="1"/>
    <col min="18" max="18" width="17.85546875" style="4" bestFit="1" customWidth="1"/>
    <col min="19" max="19" width="20.28515625" style="4" bestFit="1" customWidth="1"/>
    <col min="20" max="20" width="18.42578125" style="4" bestFit="1" customWidth="1"/>
    <col min="21" max="21" width="24.5703125" style="4" bestFit="1" customWidth="1"/>
    <col min="22" max="23" width="27.140625" style="4" bestFit="1" customWidth="1"/>
    <col min="24" max="16384" width="9.140625" style="4"/>
  </cols>
  <sheetData>
    <row r="1" spans="1:2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spans="1:23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</row>
    <row r="4" spans="1:23" ht="24.75" x14ac:dyDescent="0.25">
      <c r="A4" s="6" t="s">
        <v>24</v>
      </c>
      <c r="B4" s="6" t="s">
        <v>25</v>
      </c>
      <c r="C4" s="6" t="s">
        <v>35</v>
      </c>
      <c r="D4" s="6" t="s">
        <v>36</v>
      </c>
      <c r="E4" s="6" t="s">
        <v>32</v>
      </c>
      <c r="F4" s="6" t="s">
        <v>37</v>
      </c>
      <c r="G4" s="6">
        <v>2013</v>
      </c>
      <c r="H4" s="6" t="str">
        <f>CONCATENATE("34710701631")</f>
        <v>34710701631</v>
      </c>
      <c r="I4" s="6" t="s">
        <v>27</v>
      </c>
      <c r="J4" s="6" t="s">
        <v>28</v>
      </c>
      <c r="K4" s="6" t="str">
        <f>CONCATENATE("214")</f>
        <v>214</v>
      </c>
      <c r="L4" s="6" t="str">
        <f>CONCATENATE("11 11.2 4b")</f>
        <v>11 11.2 4b</v>
      </c>
      <c r="M4" s="6" t="str">
        <f>CONCATENATE("RZZNCL49L07A462O")</f>
        <v>RZZNCL49L07A462O</v>
      </c>
      <c r="N4" s="6" t="s">
        <v>38</v>
      </c>
      <c r="O4" s="6" t="s">
        <v>39</v>
      </c>
      <c r="P4" s="7">
        <v>42353</v>
      </c>
      <c r="Q4" s="6" t="s">
        <v>29</v>
      </c>
      <c r="R4" s="6" t="s">
        <v>30</v>
      </c>
      <c r="S4" s="6" t="s">
        <v>31</v>
      </c>
      <c r="T4" s="8">
        <v>14209.42</v>
      </c>
      <c r="U4" s="8">
        <v>6127.1</v>
      </c>
      <c r="V4" s="8">
        <v>5658.19</v>
      </c>
      <c r="W4" s="8">
        <v>2424.13</v>
      </c>
    </row>
    <row r="5" spans="1:23" ht="24.75" x14ac:dyDescent="0.25">
      <c r="A5" s="6" t="s">
        <v>24</v>
      </c>
      <c r="B5" s="6" t="s">
        <v>25</v>
      </c>
      <c r="C5" s="6" t="s">
        <v>35</v>
      </c>
      <c r="D5" s="6" t="s">
        <v>40</v>
      </c>
      <c r="E5" s="6" t="s">
        <v>26</v>
      </c>
      <c r="F5" s="6" t="s">
        <v>41</v>
      </c>
      <c r="G5" s="6">
        <v>2013</v>
      </c>
      <c r="H5" s="6" t="str">
        <f>CONCATENATE("34730037255")</f>
        <v>34730037255</v>
      </c>
      <c r="I5" s="6" t="s">
        <v>33</v>
      </c>
      <c r="J5" s="6" t="s">
        <v>28</v>
      </c>
      <c r="K5" s="6" t="str">
        <f>CONCATENATE("221")</f>
        <v>221</v>
      </c>
      <c r="L5" s="6" t="str">
        <f>CONCATENATE("8 8.1 5e")</f>
        <v>8 8.1 5e</v>
      </c>
      <c r="M5" s="6" t="str">
        <f>CONCATENATE("GRRRSR63S28L117K")</f>
        <v>GRRRSR63S28L117K</v>
      </c>
      <c r="N5" s="6" t="s">
        <v>42</v>
      </c>
      <c r="O5" s="6" t="s">
        <v>43</v>
      </c>
      <c r="P5" s="7">
        <v>42500</v>
      </c>
      <c r="Q5" s="6" t="s">
        <v>29</v>
      </c>
      <c r="R5" s="6" t="s">
        <v>30</v>
      </c>
      <c r="S5" s="6" t="s">
        <v>31</v>
      </c>
      <c r="T5" s="8">
        <v>1094.31</v>
      </c>
      <c r="U5" s="6">
        <v>471.87</v>
      </c>
      <c r="V5" s="6">
        <v>435.75</v>
      </c>
      <c r="W5" s="6">
        <v>186.69</v>
      </c>
    </row>
    <row r="6" spans="1:23" ht="24.75" x14ac:dyDescent="0.25">
      <c r="A6" s="6" t="s">
        <v>24</v>
      </c>
      <c r="B6" s="6" t="s">
        <v>25</v>
      </c>
      <c r="C6" s="6" t="s">
        <v>35</v>
      </c>
      <c r="D6" s="6" t="s">
        <v>36</v>
      </c>
      <c r="E6" s="6" t="s">
        <v>34</v>
      </c>
      <c r="F6" s="6" t="s">
        <v>44</v>
      </c>
      <c r="G6" s="6">
        <v>2015</v>
      </c>
      <c r="H6" s="6" t="str">
        <f>CONCATENATE("54715500044")</f>
        <v>54715500044</v>
      </c>
      <c r="I6" s="6" t="s">
        <v>27</v>
      </c>
      <c r="J6" s="6" t="s">
        <v>28</v>
      </c>
      <c r="K6" s="6" t="str">
        <f>CONCATENATE("214")</f>
        <v>214</v>
      </c>
      <c r="L6" s="6" t="str">
        <f>CONCATENATE("11 11.2 4b")</f>
        <v>11 11.2 4b</v>
      </c>
      <c r="M6" s="6" t="str">
        <f>CONCATENATE("CNTMRA44C50F493C")</f>
        <v>CNTMRA44C50F493C</v>
      </c>
      <c r="N6" s="6" t="s">
        <v>45</v>
      </c>
      <c r="O6" s="6" t="s">
        <v>46</v>
      </c>
      <c r="P6" s="7">
        <v>42545</v>
      </c>
      <c r="Q6" s="6" t="s">
        <v>29</v>
      </c>
      <c r="R6" s="6" t="s">
        <v>30</v>
      </c>
      <c r="S6" s="6" t="s">
        <v>31</v>
      </c>
      <c r="T6" s="8">
        <v>1057.22</v>
      </c>
      <c r="U6" s="6">
        <v>455.87</v>
      </c>
      <c r="V6" s="6">
        <v>420.99</v>
      </c>
      <c r="W6" s="6">
        <v>180.36</v>
      </c>
    </row>
    <row r="7" spans="1:23" ht="24.75" x14ac:dyDescent="0.25">
      <c r="A7" s="6" t="s">
        <v>24</v>
      </c>
      <c r="B7" s="6" t="s">
        <v>25</v>
      </c>
      <c r="C7" s="6" t="s">
        <v>35</v>
      </c>
      <c r="D7" s="6" t="s">
        <v>36</v>
      </c>
      <c r="E7" s="6" t="s">
        <v>32</v>
      </c>
      <c r="F7" s="6" t="s">
        <v>37</v>
      </c>
      <c r="G7" s="6">
        <v>2014</v>
      </c>
      <c r="H7" s="6" t="str">
        <f>CONCATENATE("44715335913")</f>
        <v>44715335913</v>
      </c>
      <c r="I7" s="6" t="s">
        <v>27</v>
      </c>
      <c r="J7" s="6" t="s">
        <v>28</v>
      </c>
      <c r="K7" s="6" t="str">
        <f>CONCATENATE("214")</f>
        <v>214</v>
      </c>
      <c r="L7" s="6" t="str">
        <f>CONCATENATE("11 11.2 4b")</f>
        <v>11 11.2 4b</v>
      </c>
      <c r="M7" s="6" t="str">
        <f>CONCATENATE("RZZNCL49L07A462O")</f>
        <v>RZZNCL49L07A462O</v>
      </c>
      <c r="N7" s="6" t="s">
        <v>38</v>
      </c>
      <c r="O7" s="6" t="s">
        <v>47</v>
      </c>
      <c r="P7" s="7">
        <v>42696</v>
      </c>
      <c r="Q7" s="6" t="s">
        <v>29</v>
      </c>
      <c r="R7" s="6" t="s">
        <v>30</v>
      </c>
      <c r="S7" s="6" t="s">
        <v>31</v>
      </c>
      <c r="T7" s="8">
        <v>12473.39</v>
      </c>
      <c r="U7" s="8">
        <v>5378.53</v>
      </c>
      <c r="V7" s="8">
        <v>4966.8999999999996</v>
      </c>
      <c r="W7" s="8">
        <v>2127.96</v>
      </c>
    </row>
    <row r="8" spans="1:23" ht="24.75" x14ac:dyDescent="0.25">
      <c r="A8" s="6" t="s">
        <v>24</v>
      </c>
      <c r="B8" s="6" t="s">
        <v>25</v>
      </c>
      <c r="C8" s="6" t="s">
        <v>35</v>
      </c>
      <c r="D8" s="6" t="s">
        <v>40</v>
      </c>
      <c r="E8" s="6" t="s">
        <v>32</v>
      </c>
      <c r="F8" s="6" t="s">
        <v>48</v>
      </c>
      <c r="G8" s="6">
        <v>2015</v>
      </c>
      <c r="H8" s="6" t="str">
        <f>CONCATENATE("54715269566")</f>
        <v>54715269566</v>
      </c>
      <c r="I8" s="6" t="s">
        <v>27</v>
      </c>
      <c r="J8" s="6" t="s">
        <v>28</v>
      </c>
      <c r="K8" s="6" t="str">
        <f>CONCATENATE("214")</f>
        <v>214</v>
      </c>
      <c r="L8" s="6" t="str">
        <f>CONCATENATE("11 11.2 4b")</f>
        <v>11 11.2 4b</v>
      </c>
      <c r="M8" s="6" t="str">
        <f>CONCATENATE("FRNGLI85A69F205N")</f>
        <v>FRNGLI85A69F205N</v>
      </c>
      <c r="N8" s="6" t="s">
        <v>49</v>
      </c>
      <c r="O8" s="6" t="s">
        <v>50</v>
      </c>
      <c r="P8" s="7">
        <v>42710</v>
      </c>
      <c r="Q8" s="6" t="s">
        <v>29</v>
      </c>
      <c r="R8" s="6" t="s">
        <v>30</v>
      </c>
      <c r="S8" s="6" t="s">
        <v>31</v>
      </c>
      <c r="T8" s="8">
        <v>1678.7</v>
      </c>
      <c r="U8" s="6">
        <v>723.86</v>
      </c>
      <c r="V8" s="6">
        <v>668.46</v>
      </c>
      <c r="W8" s="6">
        <v>286.38</v>
      </c>
    </row>
    <row r="9" spans="1:23" ht="24.75" x14ac:dyDescent="0.25">
      <c r="A9" s="6" t="s">
        <v>24</v>
      </c>
      <c r="B9" s="6" t="s">
        <v>25</v>
      </c>
      <c r="C9" s="6" t="s">
        <v>35</v>
      </c>
      <c r="D9" s="6" t="s">
        <v>40</v>
      </c>
      <c r="E9" s="6" t="s">
        <v>26</v>
      </c>
      <c r="F9" s="6" t="s">
        <v>51</v>
      </c>
      <c r="G9" s="6">
        <v>2016</v>
      </c>
      <c r="H9" s="6" t="str">
        <f>CONCATENATE("64770245559")</f>
        <v>64770245559</v>
      </c>
      <c r="I9" s="6" t="s">
        <v>27</v>
      </c>
      <c r="J9" s="6" t="s">
        <v>28</v>
      </c>
      <c r="K9" s="6" t="str">
        <f>CONCATENATE("214")</f>
        <v>214</v>
      </c>
      <c r="L9" s="6" t="str">
        <f>CONCATENATE("11 11.2 4b")</f>
        <v>11 11.2 4b</v>
      </c>
      <c r="M9" s="6" t="str">
        <f>CONCATENATE("VTLRRT61R21I461W")</f>
        <v>VTLRRT61R21I461W</v>
      </c>
      <c r="N9" s="6" t="s">
        <v>52</v>
      </c>
      <c r="O9" s="6" t="s">
        <v>53</v>
      </c>
      <c r="P9" s="7">
        <v>42746</v>
      </c>
      <c r="Q9" s="6" t="s">
        <v>29</v>
      </c>
      <c r="R9" s="6" t="s">
        <v>30</v>
      </c>
      <c r="S9" s="6" t="s">
        <v>31</v>
      </c>
      <c r="T9" s="8">
        <v>4731.3100000000004</v>
      </c>
      <c r="U9" s="8">
        <v>2040.14</v>
      </c>
      <c r="V9" s="8">
        <v>1884.01</v>
      </c>
      <c r="W9" s="6">
        <v>807.16</v>
      </c>
    </row>
    <row r="10" spans="1:23" ht="24.75" x14ac:dyDescent="0.25">
      <c r="A10" s="6" t="s">
        <v>24</v>
      </c>
      <c r="B10" s="6" t="s">
        <v>25</v>
      </c>
      <c r="C10" s="6" t="s">
        <v>35</v>
      </c>
      <c r="D10" s="6" t="s">
        <v>36</v>
      </c>
      <c r="E10" s="6" t="s">
        <v>32</v>
      </c>
      <c r="F10" s="6" t="s">
        <v>37</v>
      </c>
      <c r="G10" s="6">
        <v>2014</v>
      </c>
      <c r="H10" s="6" t="str">
        <f>CONCATENATE("44715320568")</f>
        <v>44715320568</v>
      </c>
      <c r="I10" s="6" t="s">
        <v>27</v>
      </c>
      <c r="J10" s="6" t="s">
        <v>28</v>
      </c>
      <c r="K10" s="6" t="str">
        <f>CONCATENATE("214")</f>
        <v>214</v>
      </c>
      <c r="L10" s="6" t="str">
        <f>CONCATENATE("11 11.2 4b")</f>
        <v>11 11.2 4b</v>
      </c>
      <c r="M10" s="6" t="str">
        <f>CONCATENATE("RZZNCL49L07A462O")</f>
        <v>RZZNCL49L07A462O</v>
      </c>
      <c r="N10" s="6" t="s">
        <v>38</v>
      </c>
      <c r="O10" s="6" t="s">
        <v>54</v>
      </c>
      <c r="P10" s="7">
        <v>42586</v>
      </c>
      <c r="Q10" s="6" t="s">
        <v>29</v>
      </c>
      <c r="R10" s="6" t="s">
        <v>30</v>
      </c>
      <c r="S10" s="6" t="s">
        <v>31</v>
      </c>
      <c r="T10" s="8">
        <v>57260.89</v>
      </c>
      <c r="U10" s="8">
        <v>24690.9</v>
      </c>
      <c r="V10" s="8">
        <v>22801.29</v>
      </c>
      <c r="W10" s="8">
        <v>9768.7000000000007</v>
      </c>
    </row>
    <row r="11" spans="1:23" ht="24.75" x14ac:dyDescent="0.25">
      <c r="A11" s="6" t="s">
        <v>24</v>
      </c>
      <c r="B11" s="6" t="s">
        <v>25</v>
      </c>
      <c r="C11" s="6" t="s">
        <v>35</v>
      </c>
      <c r="D11" s="6" t="s">
        <v>40</v>
      </c>
      <c r="E11" s="6" t="s">
        <v>26</v>
      </c>
      <c r="F11" s="6" t="s">
        <v>41</v>
      </c>
      <c r="G11" s="6">
        <v>2015</v>
      </c>
      <c r="H11" s="6" t="str">
        <f>CONCATENATE("54735054881")</f>
        <v>54735054881</v>
      </c>
      <c r="I11" s="6" t="s">
        <v>27</v>
      </c>
      <c r="J11" s="6" t="s">
        <v>28</v>
      </c>
      <c r="K11" s="6" t="str">
        <f>CONCATENATE("221")</f>
        <v>221</v>
      </c>
      <c r="L11" s="6" t="str">
        <f>CONCATENATE("8 8.1 5e")</f>
        <v>8 8.1 5e</v>
      </c>
      <c r="M11" s="6" t="str">
        <f>CONCATENATE("GRRRSR63S28L117K")</f>
        <v>GRRRSR63S28L117K</v>
      </c>
      <c r="N11" s="6" t="s">
        <v>42</v>
      </c>
      <c r="O11" s="6" t="s">
        <v>55</v>
      </c>
      <c r="P11" s="7">
        <v>42335</v>
      </c>
      <c r="Q11" s="6" t="s">
        <v>29</v>
      </c>
      <c r="R11" s="6" t="s">
        <v>30</v>
      </c>
      <c r="S11" s="6" t="s">
        <v>31</v>
      </c>
      <c r="T11" s="8">
        <v>1117.3800000000001</v>
      </c>
      <c r="U11" s="6">
        <v>481.81</v>
      </c>
      <c r="V11" s="6">
        <v>444.94</v>
      </c>
      <c r="W11" s="6">
        <v>190.63</v>
      </c>
    </row>
    <row r="12" spans="1:23" ht="24.75" x14ac:dyDescent="0.25">
      <c r="A12" s="6" t="s">
        <v>24</v>
      </c>
      <c r="B12" s="6" t="s">
        <v>25</v>
      </c>
      <c r="C12" s="6" t="s">
        <v>35</v>
      </c>
      <c r="D12" s="6" t="s">
        <v>36</v>
      </c>
      <c r="E12" s="6" t="s">
        <v>32</v>
      </c>
      <c r="F12" s="6" t="s">
        <v>37</v>
      </c>
      <c r="G12" s="6">
        <v>2013</v>
      </c>
      <c r="H12" s="6" t="str">
        <f>CONCATENATE("34710685792")</f>
        <v>34710685792</v>
      </c>
      <c r="I12" s="6" t="s">
        <v>27</v>
      </c>
      <c r="J12" s="6" t="s">
        <v>28</v>
      </c>
      <c r="K12" s="6" t="str">
        <f>CONCATENATE("214")</f>
        <v>214</v>
      </c>
      <c r="L12" s="6" t="str">
        <f>CONCATENATE("11 11.2 4b")</f>
        <v>11 11.2 4b</v>
      </c>
      <c r="M12" s="6" t="str">
        <f>CONCATENATE("RZZNCL49L07A462O")</f>
        <v>RZZNCL49L07A462O</v>
      </c>
      <c r="N12" s="6" t="s">
        <v>38</v>
      </c>
      <c r="O12" s="6" t="s">
        <v>39</v>
      </c>
      <c r="P12" s="7">
        <v>42353</v>
      </c>
      <c r="Q12" s="6" t="s">
        <v>29</v>
      </c>
      <c r="R12" s="6" t="s">
        <v>30</v>
      </c>
      <c r="S12" s="6" t="s">
        <v>31</v>
      </c>
      <c r="T12" s="8">
        <v>1990.71</v>
      </c>
      <c r="U12" s="6">
        <v>858.39</v>
      </c>
      <c r="V12" s="6">
        <v>792.7</v>
      </c>
      <c r="W12" s="6">
        <v>339.62</v>
      </c>
    </row>
    <row r="13" spans="1:23" ht="24.75" x14ac:dyDescent="0.25">
      <c r="A13" s="6" t="s">
        <v>24</v>
      </c>
      <c r="B13" s="6" t="s">
        <v>25</v>
      </c>
      <c r="C13" s="6" t="s">
        <v>35</v>
      </c>
      <c r="D13" s="6" t="s">
        <v>40</v>
      </c>
      <c r="E13" s="6" t="s">
        <v>26</v>
      </c>
      <c r="F13" s="6" t="s">
        <v>51</v>
      </c>
      <c r="G13" s="6">
        <v>2016</v>
      </c>
      <c r="H13" s="6" t="str">
        <f>CONCATENATE("64770245385")</f>
        <v>64770245385</v>
      </c>
      <c r="I13" s="6" t="s">
        <v>27</v>
      </c>
      <c r="J13" s="6" t="s">
        <v>28</v>
      </c>
      <c r="K13" s="6" t="str">
        <f>CONCATENATE("214")</f>
        <v>214</v>
      </c>
      <c r="L13" s="6" t="str">
        <f>CONCATENATE("11 11.2 4b")</f>
        <v>11 11.2 4b</v>
      </c>
      <c r="M13" s="6" t="str">
        <f>CONCATENATE("VTLRRT61R21I461W")</f>
        <v>VTLRRT61R21I461W</v>
      </c>
      <c r="N13" s="6" t="s">
        <v>52</v>
      </c>
      <c r="O13" s="6" t="s">
        <v>53</v>
      </c>
      <c r="P13" s="7">
        <v>42746</v>
      </c>
      <c r="Q13" s="6" t="s">
        <v>29</v>
      </c>
      <c r="R13" s="6" t="s">
        <v>30</v>
      </c>
      <c r="S13" s="6" t="s">
        <v>31</v>
      </c>
      <c r="T13" s="8">
        <v>3072.18</v>
      </c>
      <c r="U13" s="8">
        <v>1324.72</v>
      </c>
      <c r="V13" s="8">
        <v>1223.3399999999999</v>
      </c>
      <c r="W13" s="6">
        <v>524.12</v>
      </c>
    </row>
    <row r="14" spans="1:23" ht="24.75" x14ac:dyDescent="0.25">
      <c r="A14" s="6" t="s">
        <v>24</v>
      </c>
      <c r="B14" s="6" t="s">
        <v>25</v>
      </c>
      <c r="C14" s="6" t="s">
        <v>35</v>
      </c>
      <c r="D14" s="6" t="s">
        <v>56</v>
      </c>
      <c r="E14" s="6" t="s">
        <v>34</v>
      </c>
      <c r="F14" s="6" t="s">
        <v>57</v>
      </c>
      <c r="G14" s="6">
        <v>2016</v>
      </c>
      <c r="H14" s="6" t="str">
        <f>CONCATENATE("64770348445")</f>
        <v>64770348445</v>
      </c>
      <c r="I14" s="6" t="s">
        <v>27</v>
      </c>
      <c r="J14" s="6" t="s">
        <v>28</v>
      </c>
      <c r="K14" s="6" t="str">
        <f>CONCATENATE("214")</f>
        <v>214</v>
      </c>
      <c r="L14" s="6" t="str">
        <f>CONCATENATE("10 10.1 4a")</f>
        <v>10 10.1 4a</v>
      </c>
      <c r="M14" s="6" t="str">
        <f>CONCATENATE("GRDSFR55C03Z112S")</f>
        <v>GRDSFR55C03Z112S</v>
      </c>
      <c r="N14" s="6" t="s">
        <v>58</v>
      </c>
      <c r="O14" s="6" t="s">
        <v>59</v>
      </c>
      <c r="P14" s="7">
        <v>42746</v>
      </c>
      <c r="Q14" s="6" t="s">
        <v>29</v>
      </c>
      <c r="R14" s="6" t="s">
        <v>30</v>
      </c>
      <c r="S14" s="6" t="s">
        <v>31</v>
      </c>
      <c r="T14" s="8">
        <v>1068.3</v>
      </c>
      <c r="U14" s="6">
        <v>460.65</v>
      </c>
      <c r="V14" s="6">
        <v>425.4</v>
      </c>
      <c r="W14" s="6">
        <v>182.25</v>
      </c>
    </row>
    <row r="15" spans="1:23" ht="24.75" x14ac:dyDescent="0.25">
      <c r="A15" s="6" t="s">
        <v>24</v>
      </c>
      <c r="B15" s="6" t="s">
        <v>25</v>
      </c>
      <c r="C15" s="6" t="s">
        <v>35</v>
      </c>
      <c r="D15" s="6" t="s">
        <v>60</v>
      </c>
      <c r="E15" s="6" t="s">
        <v>34</v>
      </c>
      <c r="F15" s="6" t="s">
        <v>61</v>
      </c>
      <c r="G15" s="6">
        <v>2015</v>
      </c>
      <c r="H15" s="6" t="str">
        <f>CONCATENATE("54715535321")</f>
        <v>54715535321</v>
      </c>
      <c r="I15" s="6" t="s">
        <v>27</v>
      </c>
      <c r="J15" s="6" t="s">
        <v>28</v>
      </c>
      <c r="K15" s="6" t="str">
        <f>CONCATENATE("214")</f>
        <v>214</v>
      </c>
      <c r="L15" s="6" t="str">
        <f>CONCATENATE("11 11.2 4b")</f>
        <v>11 11.2 4b</v>
      </c>
      <c r="M15" s="6" t="str">
        <f>CONCATENATE("CCCSRN67S64E783G")</f>
        <v>CCCSRN67S64E783G</v>
      </c>
      <c r="N15" s="6" t="s">
        <v>62</v>
      </c>
      <c r="O15" s="6" t="s">
        <v>63</v>
      </c>
      <c r="P15" s="7">
        <v>42586</v>
      </c>
      <c r="Q15" s="6" t="s">
        <v>29</v>
      </c>
      <c r="R15" s="6" t="s">
        <v>30</v>
      </c>
      <c r="S15" s="6" t="s">
        <v>31</v>
      </c>
      <c r="T15" s="8">
        <v>5574.62</v>
      </c>
      <c r="U15" s="8">
        <v>2403.7800000000002</v>
      </c>
      <c r="V15" s="8">
        <v>2219.81</v>
      </c>
      <c r="W15" s="6">
        <v>951.03</v>
      </c>
    </row>
    <row r="16" spans="1:23" ht="24.75" x14ac:dyDescent="0.25">
      <c r="A16" s="6" t="s">
        <v>24</v>
      </c>
      <c r="B16" s="6" t="s">
        <v>25</v>
      </c>
      <c r="C16" s="6" t="s">
        <v>35</v>
      </c>
      <c r="D16" s="6" t="s">
        <v>56</v>
      </c>
      <c r="E16" s="6" t="s">
        <v>34</v>
      </c>
      <c r="F16" s="6" t="s">
        <v>57</v>
      </c>
      <c r="G16" s="6">
        <v>2016</v>
      </c>
      <c r="H16" s="6" t="str">
        <f>CONCATENATE("64770348411")</f>
        <v>64770348411</v>
      </c>
      <c r="I16" s="6" t="s">
        <v>27</v>
      </c>
      <c r="J16" s="6" t="s">
        <v>28</v>
      </c>
      <c r="K16" s="6" t="str">
        <f>CONCATENATE("214")</f>
        <v>214</v>
      </c>
      <c r="L16" s="6" t="str">
        <f>CONCATENATE("10 10.1 4a")</f>
        <v>10 10.1 4a</v>
      </c>
      <c r="M16" s="6" t="str">
        <f>CONCATENATE("GRDSFR55C03Z112S")</f>
        <v>GRDSFR55C03Z112S</v>
      </c>
      <c r="N16" s="6" t="s">
        <v>58</v>
      </c>
      <c r="O16" s="6" t="s">
        <v>59</v>
      </c>
      <c r="P16" s="7">
        <v>42746</v>
      </c>
      <c r="Q16" s="6" t="s">
        <v>29</v>
      </c>
      <c r="R16" s="6" t="s">
        <v>30</v>
      </c>
      <c r="S16" s="6" t="s">
        <v>31</v>
      </c>
      <c r="T16" s="8">
        <v>1485</v>
      </c>
      <c r="U16" s="6">
        <v>640.33000000000004</v>
      </c>
      <c r="V16" s="6">
        <v>591.33000000000004</v>
      </c>
      <c r="W16" s="6">
        <v>253.34</v>
      </c>
    </row>
    <row r="17" spans="1:23" ht="24.75" x14ac:dyDescent="0.25">
      <c r="A17" s="6" t="s">
        <v>24</v>
      </c>
      <c r="B17" s="6" t="s">
        <v>25</v>
      </c>
      <c r="C17" s="6" t="s">
        <v>35</v>
      </c>
      <c r="D17" s="6" t="s">
        <v>36</v>
      </c>
      <c r="E17" s="6" t="s">
        <v>32</v>
      </c>
      <c r="F17" s="6" t="s">
        <v>37</v>
      </c>
      <c r="G17" s="6">
        <v>2014</v>
      </c>
      <c r="H17" s="6" t="str">
        <f>CONCATENATE("44715319388")</f>
        <v>44715319388</v>
      </c>
      <c r="I17" s="6" t="s">
        <v>27</v>
      </c>
      <c r="J17" s="6" t="s">
        <v>28</v>
      </c>
      <c r="K17" s="6" t="str">
        <f>CONCATENATE("214")</f>
        <v>214</v>
      </c>
      <c r="L17" s="6" t="str">
        <f>CONCATENATE("11 11.2 4b")</f>
        <v>11 11.2 4b</v>
      </c>
      <c r="M17" s="6" t="str">
        <f>CONCATENATE("RZZNCL49L07A462O")</f>
        <v>RZZNCL49L07A462O</v>
      </c>
      <c r="N17" s="6" t="s">
        <v>38</v>
      </c>
      <c r="O17" s="6" t="s">
        <v>54</v>
      </c>
      <c r="P17" s="7">
        <v>42586</v>
      </c>
      <c r="Q17" s="6" t="s">
        <v>29</v>
      </c>
      <c r="R17" s="6" t="s">
        <v>30</v>
      </c>
      <c r="S17" s="6" t="s">
        <v>31</v>
      </c>
      <c r="T17" s="8">
        <v>7927.42</v>
      </c>
      <c r="U17" s="8">
        <v>3418.3</v>
      </c>
      <c r="V17" s="8">
        <v>3156.7</v>
      </c>
      <c r="W17" s="8">
        <v>1352.42</v>
      </c>
    </row>
  </sheetData>
  <mergeCells count="2">
    <mergeCell ref="A1:W1"/>
    <mergeCell ref="A2:W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Dettaglio_Domande_Erogate_AGEA_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2017-03-13T14:48:50Z</dcterms:created>
  <dcterms:modified xsi:type="dcterms:W3CDTF">2017-03-13T14:49:26Z</dcterms:modified>
</cp:coreProperties>
</file>