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Dettaglio_Domande_Pagabili_AGEA" sheetId="1" r:id="rId1"/>
  </sheets>
  <definedNames>
    <definedName name="_xlnm._FilterDatabase" localSheetId="0" hidden="1">Dettaglio_Domande_Pagabili_AGEA!$A$1:$W$11</definedName>
  </definedNames>
  <calcPr calcId="145621"/>
</workbook>
</file>

<file path=xl/calcChain.xml><?xml version="1.0" encoding="utf-8"?>
<calcChain xmlns="http://schemas.openxmlformats.org/spreadsheetml/2006/main">
  <c r="T12" i="1" l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  <c r="M3" i="1"/>
  <c r="L3" i="1"/>
  <c r="K3" i="1"/>
  <c r="H3" i="1"/>
  <c r="M2" i="1"/>
  <c r="L2" i="1"/>
  <c r="K2" i="1"/>
  <c r="H2" i="1"/>
</calcChain>
</file>

<file path=xl/sharedStrings.xml><?xml version="1.0" encoding="utf-8"?>
<sst xmlns="http://schemas.openxmlformats.org/spreadsheetml/2006/main" count="143" uniqueCount="59">
  <si>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</si>
  <si>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</si>
  <si>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</si>
  <si>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</si>
  <si>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</si>
  <si>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</si>
  <si>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</si>
  <si>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</si>
  <si>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</si>
  <si>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</si>
  <si>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</si>
  <si>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</si>
  <si>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</si>
  <si>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</si>
  <si>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</si>
  <si>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</si>
  <si>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</si>
  <si>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</si>
  <si>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</si>
  <si>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</si>
  <si>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</si>
  <si>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</si>
  <si>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</si>
  <si>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AGEA</t>
  </si>
  <si>
    <t>Misure a Superficie</t>
  </si>
  <si>
    <t>CAA Coldiretti srl</t>
  </si>
  <si>
    <t>NO</t>
  </si>
  <si>
    <t>Trascinamenti</t>
  </si>
  <si>
    <t>In Liquidazione</t>
  </si>
  <si>
    <t>Anticipo</t>
  </si>
  <si>
    <t>Co-Finanziato</t>
  </si>
  <si>
    <t>CAA Coldiretti - TERAMO - 006</t>
  </si>
  <si>
    <t>CAA UNICAA srl</t>
  </si>
  <si>
    <t>CAA Confagricoltura srl</t>
  </si>
  <si>
    <t>CAA Copagri srl</t>
  </si>
  <si>
    <t>CAA CIA srl</t>
  </si>
  <si>
    <t>SI</t>
  </si>
  <si>
    <t>IN PROPRIO</t>
  </si>
  <si>
    <t>MARCHE</t>
  </si>
  <si>
    <t>SERV. DEC. AGRICOLTURA E ALIMENTAZIONE - ANCONA</t>
  </si>
  <si>
    <t>CAA Coldiretti - ANCONA - 002</t>
  </si>
  <si>
    <t>SOCIETA' AGRICOLA GIOIA S.S.</t>
  </si>
  <si>
    <t>SERV. DEC. AGRICOLTURA E ALIM. -ASCOLI PICENO</t>
  </si>
  <si>
    <t>ZAZZETTI GIACOMO</t>
  </si>
  <si>
    <t>SERV. DEC. AGRICOLTURA E ALIMENTAZIONE - PESARO</t>
  </si>
  <si>
    <t>CAA CIA - PESARO E URBINO - 007</t>
  </si>
  <si>
    <t>SABBATINI GIUSEPPE</t>
  </si>
  <si>
    <t>CAA Copagri - ASCOLI PICENO - 401</t>
  </si>
  <si>
    <t>DI VITANTONIO GIUSTINO</t>
  </si>
  <si>
    <t>SERVIZIO DECENTRATO AGRICOLTURA E ALIM. - MACERATA</t>
  </si>
  <si>
    <t>CAA UNICAA - MACERATA - 002</t>
  </si>
  <si>
    <t>SILENZI ELISABETTA</t>
  </si>
  <si>
    <t>CAA Confagricoltura - PESARO E URBINO - 001</t>
  </si>
  <si>
    <t>SOCIETA' AGRICOLA VALTURIO S.S. DI SANTARELLI E GALLI</t>
  </si>
  <si>
    <t>CAA Copagri - ASCOLI PICENO - 501</t>
  </si>
  <si>
    <t>FIORAVANTI FIORENZO</t>
  </si>
  <si>
    <t>CAA Coldiretti - ASCOLI PICENO - 010</t>
  </si>
  <si>
    <t>CAMAIONI MARIA GIUSEPPINA</t>
  </si>
  <si>
    <t>RIPANI EMANUELA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</si>
</sst>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showGridLines="0" tabSelected="1" workbookViewId="0">
      <selection activeCell="F17" sqref="F17"/>
    </sheetView>
  </sheetViews>
  <sheetFormatPr defaultRowHeight="15" x14ac:dyDescent="0.25"/>
  <cols>
    <col min="1" max="1" width="15.5703125" style="2" bestFit="1" customWidth="1"/>
    <col min="2" max="2" width="16.28515625" style="2" bestFit="1" customWidth="1"/>
    <col min="3" max="3" width="9.42578125" style="2" bestFit="1" customWidth="1"/>
    <col min="4" max="4" width="36.5703125" style="2" bestFit="1" customWidth="1"/>
    <col min="5" max="5" width="32.42578125" style="2" bestFit="1" customWidth="1"/>
    <col min="6" max="6" width="35.85546875" style="2" bestFit="1" customWidth="1"/>
    <col min="7" max="7" width="8.42578125" style="2" bestFit="1" customWidth="1"/>
    <col min="8" max="8" width="12.7109375" style="2" bestFit="1" customWidth="1"/>
    <col min="9" max="9" width="21.140625" style="2" bestFit="1" customWidth="1"/>
    <col min="10" max="10" width="20.140625" style="2" bestFit="1" customWidth="1"/>
    <col min="11" max="12" width="17" style="2" bestFit="1" customWidth="1"/>
    <col min="13" max="13" width="24.85546875" style="2" customWidth="1"/>
    <col min="14" max="14" width="36.5703125" style="2" bestFit="1" customWidth="1"/>
    <col min="15" max="15" width="13.140625" style="2" bestFit="1" customWidth="1"/>
    <col min="16" max="16" width="23" style="2" bestFit="1" customWidth="1"/>
    <col min="17" max="17" width="16.28515625" style="2" bestFit="1" customWidth="1"/>
    <col min="18" max="18" width="17.85546875" style="2" bestFit="1" customWidth="1"/>
    <col min="19" max="19" width="20.28515625" style="2" bestFit="1" customWidth="1"/>
    <col min="20" max="20" width="18.42578125" style="2" bestFit="1" customWidth="1"/>
    <col min="21" max="21" width="24.5703125" style="2" bestFit="1" customWidth="1"/>
    <col min="22" max="23" width="27.140625" style="2" bestFit="1" customWidth="1"/>
    <col min="24" max="16384" width="9.140625" style="2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24.75" x14ac:dyDescent="0.25">
      <c r="A2" s="3" t="s">
        <v>23</v>
      </c>
      <c r="B2" s="3" t="s">
        <v>24</v>
      </c>
      <c r="C2" s="3" t="s">
        <v>38</v>
      </c>
      <c r="D2" s="3" t="s">
        <v>39</v>
      </c>
      <c r="E2" s="3" t="s">
        <v>25</v>
      </c>
      <c r="F2" s="3" t="s">
        <v>40</v>
      </c>
      <c r="G2" s="3">
        <v>2016</v>
      </c>
      <c r="H2" s="3" t="str">
        <f>CONCATENATE("64770271290")</f>
        <v>64770271290</v>
      </c>
      <c r="I2" s="3" t="s">
        <v>36</v>
      </c>
      <c r="J2" s="3" t="s">
        <v>27</v>
      </c>
      <c r="K2" s="3" t="str">
        <f>CONCATENATE("214")</f>
        <v>214</v>
      </c>
      <c r="L2" s="3" t="str">
        <f>CONCATENATE("11 11.2 4b")</f>
        <v>11 11.2 4b</v>
      </c>
      <c r="M2" s="3" t="str">
        <f>CONCATENATE("02395070424")</f>
        <v>02395070424</v>
      </c>
      <c r="N2" s="3" t="s">
        <v>41</v>
      </c>
      <c r="O2" s="3"/>
      <c r="P2" s="4">
        <v>42698</v>
      </c>
      <c r="Q2" s="3" t="s">
        <v>28</v>
      </c>
      <c r="R2" s="3" t="s">
        <v>29</v>
      </c>
      <c r="S2" s="3" t="s">
        <v>30</v>
      </c>
      <c r="T2" s="3">
        <v>250.65</v>
      </c>
      <c r="U2" s="3">
        <v>108.08</v>
      </c>
      <c r="V2" s="3">
        <v>99.81</v>
      </c>
      <c r="W2" s="3">
        <v>42.76</v>
      </c>
    </row>
    <row r="3" spans="1:23" ht="24.75" x14ac:dyDescent="0.25">
      <c r="A3" s="3" t="s">
        <v>23</v>
      </c>
      <c r="B3" s="3" t="s">
        <v>24</v>
      </c>
      <c r="C3" s="3" t="s">
        <v>38</v>
      </c>
      <c r="D3" s="3" t="s">
        <v>42</v>
      </c>
      <c r="E3" s="3" t="s">
        <v>37</v>
      </c>
      <c r="F3" s="3" t="s">
        <v>37</v>
      </c>
      <c r="G3" s="3">
        <v>2016</v>
      </c>
      <c r="H3" s="3" t="str">
        <f>CONCATENATE("64770339121")</f>
        <v>64770339121</v>
      </c>
      <c r="I3" s="3" t="s">
        <v>36</v>
      </c>
      <c r="J3" s="3" t="s">
        <v>27</v>
      </c>
      <c r="K3" s="3" t="str">
        <f>CONCATENATE("214")</f>
        <v>214</v>
      </c>
      <c r="L3" s="3" t="str">
        <f>CONCATENATE("11 11.1 4b")</f>
        <v>11 11.1 4b</v>
      </c>
      <c r="M3" s="3" t="str">
        <f>CONCATENATE("ZZZGCM93C29D542P")</f>
        <v>ZZZGCM93C29D542P</v>
      </c>
      <c r="N3" s="3" t="s">
        <v>43</v>
      </c>
      <c r="O3" s="3"/>
      <c r="P3" s="4">
        <v>42733</v>
      </c>
      <c r="Q3" s="3" t="s">
        <v>28</v>
      </c>
      <c r="R3" s="3" t="s">
        <v>29</v>
      </c>
      <c r="S3" s="3" t="s">
        <v>30</v>
      </c>
      <c r="T3" s="5">
        <v>1453.65</v>
      </c>
      <c r="U3" s="3">
        <v>626.80999999999995</v>
      </c>
      <c r="V3" s="3">
        <v>578.84</v>
      </c>
      <c r="W3" s="3">
        <v>248</v>
      </c>
    </row>
    <row r="4" spans="1:23" ht="24.75" x14ac:dyDescent="0.25">
      <c r="A4" s="3" t="s">
        <v>23</v>
      </c>
      <c r="B4" s="3" t="s">
        <v>24</v>
      </c>
      <c r="C4" s="3" t="s">
        <v>38</v>
      </c>
      <c r="D4" s="3" t="s">
        <v>44</v>
      </c>
      <c r="E4" s="3" t="s">
        <v>35</v>
      </c>
      <c r="F4" s="3" t="s">
        <v>45</v>
      </c>
      <c r="G4" s="3">
        <v>2016</v>
      </c>
      <c r="H4" s="3" t="str">
        <f>CONCATENATE("64770256457")</f>
        <v>64770256457</v>
      </c>
      <c r="I4" s="3" t="s">
        <v>26</v>
      </c>
      <c r="J4" s="3" t="s">
        <v>27</v>
      </c>
      <c r="K4" s="3" t="str">
        <f>CONCATENATE("214")</f>
        <v>214</v>
      </c>
      <c r="L4" s="3" t="str">
        <f>CONCATENATE("11 11.2 4b")</f>
        <v>11 11.2 4b</v>
      </c>
      <c r="M4" s="3" t="str">
        <f>CONCATENATE("SBBGPP74B11B352Z")</f>
        <v>SBBGPP74B11B352Z</v>
      </c>
      <c r="N4" s="3" t="s">
        <v>46</v>
      </c>
      <c r="O4" s="3"/>
      <c r="P4" s="4">
        <v>42733</v>
      </c>
      <c r="Q4" s="3" t="s">
        <v>28</v>
      </c>
      <c r="R4" s="3" t="s">
        <v>29</v>
      </c>
      <c r="S4" s="3" t="s">
        <v>30</v>
      </c>
      <c r="T4" s="3">
        <v>446.71</v>
      </c>
      <c r="U4" s="3">
        <v>192.62</v>
      </c>
      <c r="V4" s="3">
        <v>177.88</v>
      </c>
      <c r="W4" s="3">
        <v>76.209999999999994</v>
      </c>
    </row>
    <row r="5" spans="1:23" ht="24.75" x14ac:dyDescent="0.25">
      <c r="A5" s="3" t="s">
        <v>23</v>
      </c>
      <c r="B5" s="3" t="s">
        <v>24</v>
      </c>
      <c r="C5" s="3" t="s">
        <v>38</v>
      </c>
      <c r="D5" s="3" t="s">
        <v>42</v>
      </c>
      <c r="E5" s="3" t="s">
        <v>34</v>
      </c>
      <c r="F5" s="3" t="s">
        <v>47</v>
      </c>
      <c r="G5" s="3">
        <v>2016</v>
      </c>
      <c r="H5" s="3" t="str">
        <f>CONCATENATE("64770117840")</f>
        <v>64770117840</v>
      </c>
      <c r="I5" s="3" t="s">
        <v>26</v>
      </c>
      <c r="J5" s="3" t="s">
        <v>27</v>
      </c>
      <c r="K5" s="3" t="str">
        <f>CONCATENATE("214")</f>
        <v>214</v>
      </c>
      <c r="L5" s="3" t="str">
        <f>CONCATENATE("11 11.2 4b")</f>
        <v>11 11.2 4b</v>
      </c>
      <c r="M5" s="3" t="str">
        <f>CONCATENATE("DVTGTN58T02C781M")</f>
        <v>DVTGTN58T02C781M</v>
      </c>
      <c r="N5" s="3" t="s">
        <v>48</v>
      </c>
      <c r="O5" s="3"/>
      <c r="P5" s="4">
        <v>42733</v>
      </c>
      <c r="Q5" s="3" t="s">
        <v>28</v>
      </c>
      <c r="R5" s="3" t="s">
        <v>29</v>
      </c>
      <c r="S5" s="3" t="s">
        <v>30</v>
      </c>
      <c r="T5" s="3">
        <v>501.18</v>
      </c>
      <c r="U5" s="3">
        <v>216.11</v>
      </c>
      <c r="V5" s="3">
        <v>199.57</v>
      </c>
      <c r="W5" s="3">
        <v>85.5</v>
      </c>
    </row>
    <row r="6" spans="1:23" ht="24.75" x14ac:dyDescent="0.25">
      <c r="A6" s="3" t="s">
        <v>23</v>
      </c>
      <c r="B6" s="3" t="s">
        <v>24</v>
      </c>
      <c r="C6" s="3" t="s">
        <v>38</v>
      </c>
      <c r="D6" s="3" t="s">
        <v>49</v>
      </c>
      <c r="E6" s="3" t="s">
        <v>32</v>
      </c>
      <c r="F6" s="3" t="s">
        <v>50</v>
      </c>
      <c r="G6" s="3">
        <v>2016</v>
      </c>
      <c r="H6" s="3" t="str">
        <f>CONCATENATE("64770328595")</f>
        <v>64770328595</v>
      </c>
      <c r="I6" s="3" t="s">
        <v>26</v>
      </c>
      <c r="J6" s="3" t="s">
        <v>27</v>
      </c>
      <c r="K6" s="3" t="str">
        <f>CONCATENATE("214")</f>
        <v>214</v>
      </c>
      <c r="L6" s="3" t="str">
        <f>CONCATENATE("11 11.2 4b")</f>
        <v>11 11.2 4b</v>
      </c>
      <c r="M6" s="3" t="str">
        <f>CONCATENATE("SLNLBT63B50A329X")</f>
        <v>SLNLBT63B50A329X</v>
      </c>
      <c r="N6" s="3" t="s">
        <v>51</v>
      </c>
      <c r="O6" s="3"/>
      <c r="P6" s="4">
        <v>42733</v>
      </c>
      <c r="Q6" s="3" t="s">
        <v>28</v>
      </c>
      <c r="R6" s="3" t="s">
        <v>29</v>
      </c>
      <c r="S6" s="3" t="s">
        <v>30</v>
      </c>
      <c r="T6" s="5">
        <v>5363.19</v>
      </c>
      <c r="U6" s="5">
        <v>2312.61</v>
      </c>
      <c r="V6" s="5">
        <v>2135.62</v>
      </c>
      <c r="W6" s="3">
        <v>914.96</v>
      </c>
    </row>
    <row r="7" spans="1:23" ht="24.75" x14ac:dyDescent="0.25">
      <c r="A7" s="3" t="s">
        <v>23</v>
      </c>
      <c r="B7" s="3" t="s">
        <v>24</v>
      </c>
      <c r="C7" s="3" t="s">
        <v>38</v>
      </c>
      <c r="D7" s="3" t="s">
        <v>39</v>
      </c>
      <c r="E7" s="3" t="s">
        <v>25</v>
      </c>
      <c r="F7" s="3" t="s">
        <v>40</v>
      </c>
      <c r="G7" s="3">
        <v>2016</v>
      </c>
      <c r="H7" s="3" t="str">
        <f>CONCATENATE("64770334189")</f>
        <v>64770334189</v>
      </c>
      <c r="I7" s="3" t="s">
        <v>36</v>
      </c>
      <c r="J7" s="3" t="s">
        <v>27</v>
      </c>
      <c r="K7" s="3" t="str">
        <f>CONCATENATE("214")</f>
        <v>214</v>
      </c>
      <c r="L7" s="3" t="str">
        <f>CONCATENATE("11 11.2 4b")</f>
        <v>11 11.2 4b</v>
      </c>
      <c r="M7" s="3" t="str">
        <f>CONCATENATE("02395070424")</f>
        <v>02395070424</v>
      </c>
      <c r="N7" s="3" t="s">
        <v>41</v>
      </c>
      <c r="O7" s="3"/>
      <c r="P7" s="4">
        <v>42698</v>
      </c>
      <c r="Q7" s="3" t="s">
        <v>28</v>
      </c>
      <c r="R7" s="3" t="s">
        <v>29</v>
      </c>
      <c r="S7" s="3" t="s">
        <v>30</v>
      </c>
      <c r="T7" s="5">
        <v>13393.31</v>
      </c>
      <c r="U7" s="5">
        <v>5775.2</v>
      </c>
      <c r="V7" s="5">
        <v>5333.22</v>
      </c>
      <c r="W7" s="5">
        <v>2284.89</v>
      </c>
    </row>
    <row r="8" spans="1:23" ht="24.75" x14ac:dyDescent="0.25">
      <c r="A8" s="3" t="s">
        <v>23</v>
      </c>
      <c r="B8" s="3" t="s">
        <v>24</v>
      </c>
      <c r="C8" s="3" t="s">
        <v>38</v>
      </c>
      <c r="D8" s="3" t="s">
        <v>44</v>
      </c>
      <c r="E8" s="3" t="s">
        <v>33</v>
      </c>
      <c r="F8" s="3" t="s">
        <v>52</v>
      </c>
      <c r="G8" s="3">
        <v>2016</v>
      </c>
      <c r="H8" s="3" t="str">
        <f>CONCATENATE("64770198410")</f>
        <v>64770198410</v>
      </c>
      <c r="I8" s="3" t="s">
        <v>36</v>
      </c>
      <c r="J8" s="3" t="s">
        <v>27</v>
      </c>
      <c r="K8" s="3" t="str">
        <f>CONCATENATE("214")</f>
        <v>214</v>
      </c>
      <c r="L8" s="3" t="str">
        <f>CONCATENATE("11 11.1 4b")</f>
        <v>11 11.1 4b</v>
      </c>
      <c r="M8" s="3" t="str">
        <f>CONCATENATE("02090800414")</f>
        <v>02090800414</v>
      </c>
      <c r="N8" s="3" t="s">
        <v>53</v>
      </c>
      <c r="O8" s="3"/>
      <c r="P8" s="4">
        <v>42733</v>
      </c>
      <c r="Q8" s="3" t="s">
        <v>28</v>
      </c>
      <c r="R8" s="3" t="s">
        <v>29</v>
      </c>
      <c r="S8" s="3" t="s">
        <v>30</v>
      </c>
      <c r="T8" s="5">
        <v>6838.17</v>
      </c>
      <c r="U8" s="5">
        <v>2948.62</v>
      </c>
      <c r="V8" s="5">
        <v>2722.96</v>
      </c>
      <c r="W8" s="5">
        <v>1166.5899999999999</v>
      </c>
    </row>
    <row r="9" spans="1:23" ht="24.75" x14ac:dyDescent="0.25">
      <c r="A9" s="3" t="s">
        <v>23</v>
      </c>
      <c r="B9" s="3" t="s">
        <v>24</v>
      </c>
      <c r="C9" s="3" t="s">
        <v>38</v>
      </c>
      <c r="D9" s="3" t="s">
        <v>42</v>
      </c>
      <c r="E9" s="3" t="s">
        <v>34</v>
      </c>
      <c r="F9" s="3" t="s">
        <v>54</v>
      </c>
      <c r="G9" s="3">
        <v>2016</v>
      </c>
      <c r="H9" s="3" t="str">
        <f>CONCATENATE("64770332555")</f>
        <v>64770332555</v>
      </c>
      <c r="I9" s="3" t="s">
        <v>26</v>
      </c>
      <c r="J9" s="3" t="s">
        <v>27</v>
      </c>
      <c r="K9" s="3" t="str">
        <f>CONCATENATE("214")</f>
        <v>214</v>
      </c>
      <c r="L9" s="3" t="str">
        <f>CONCATENATE("11 11.2 4b")</f>
        <v>11 11.2 4b</v>
      </c>
      <c r="M9" s="3" t="str">
        <f>CONCATENATE("FRVFNZ55C19C321Q")</f>
        <v>FRVFNZ55C19C321Q</v>
      </c>
      <c r="N9" s="3" t="s">
        <v>55</v>
      </c>
      <c r="O9" s="3"/>
      <c r="P9" s="4">
        <v>42733</v>
      </c>
      <c r="Q9" s="3" t="s">
        <v>28</v>
      </c>
      <c r="R9" s="3" t="s">
        <v>29</v>
      </c>
      <c r="S9" s="3" t="s">
        <v>30</v>
      </c>
      <c r="T9" s="5">
        <v>9424.6200000000008</v>
      </c>
      <c r="U9" s="5">
        <v>4063.9</v>
      </c>
      <c r="V9" s="5">
        <v>3752.88</v>
      </c>
      <c r="W9" s="5">
        <v>1607.84</v>
      </c>
    </row>
    <row r="10" spans="1:23" ht="24.75" x14ac:dyDescent="0.25">
      <c r="A10" s="3" t="s">
        <v>23</v>
      </c>
      <c r="B10" s="3" t="s">
        <v>24</v>
      </c>
      <c r="C10" s="3" t="s">
        <v>38</v>
      </c>
      <c r="D10" s="3" t="s">
        <v>42</v>
      </c>
      <c r="E10" s="3" t="s">
        <v>25</v>
      </c>
      <c r="F10" s="3" t="s">
        <v>56</v>
      </c>
      <c r="G10" s="3">
        <v>2016</v>
      </c>
      <c r="H10" s="3" t="str">
        <f>CONCATENATE("64770224364")</f>
        <v>64770224364</v>
      </c>
      <c r="I10" s="3" t="s">
        <v>26</v>
      </c>
      <c r="J10" s="3" t="s">
        <v>27</v>
      </c>
      <c r="K10" s="3" t="str">
        <f>CONCATENATE("214")</f>
        <v>214</v>
      </c>
      <c r="L10" s="3" t="str">
        <f>CONCATENATE("11 11.2 4b")</f>
        <v>11 11.2 4b</v>
      </c>
      <c r="M10" s="3" t="str">
        <f>CONCATENATE("CMNMGS46M52I912E")</f>
        <v>CMNMGS46M52I912E</v>
      </c>
      <c r="N10" s="3" t="s">
        <v>57</v>
      </c>
      <c r="O10" s="3"/>
      <c r="P10" s="4">
        <v>42733</v>
      </c>
      <c r="Q10" s="3" t="s">
        <v>28</v>
      </c>
      <c r="R10" s="3" t="s">
        <v>29</v>
      </c>
      <c r="S10" s="3" t="s">
        <v>30</v>
      </c>
      <c r="T10" s="5">
        <v>1834.22</v>
      </c>
      <c r="U10" s="3">
        <v>790.92</v>
      </c>
      <c r="V10" s="3">
        <v>730.39</v>
      </c>
      <c r="W10" s="3">
        <v>312.91000000000003</v>
      </c>
    </row>
    <row r="11" spans="1:23" ht="24.75" x14ac:dyDescent="0.25">
      <c r="A11" s="3" t="s">
        <v>23</v>
      </c>
      <c r="B11" s="3" t="s">
        <v>24</v>
      </c>
      <c r="C11" s="3" t="s">
        <v>38</v>
      </c>
      <c r="D11" s="3" t="s">
        <v>42</v>
      </c>
      <c r="E11" s="3" t="s">
        <v>25</v>
      </c>
      <c r="F11" s="3" t="s">
        <v>31</v>
      </c>
      <c r="G11" s="3">
        <v>2016</v>
      </c>
      <c r="H11" s="3" t="str">
        <f>CONCATENATE("64770382600")</f>
        <v>64770382600</v>
      </c>
      <c r="I11" s="3" t="s">
        <v>26</v>
      </c>
      <c r="J11" s="3" t="s">
        <v>27</v>
      </c>
      <c r="K11" s="3" t="str">
        <f>CONCATENATE("214")</f>
        <v>214</v>
      </c>
      <c r="L11" s="3" t="str">
        <f>CONCATENATE("11 11.2 4b")</f>
        <v>11 11.2 4b</v>
      </c>
      <c r="M11" s="3" t="str">
        <f>CONCATENATE("RPNMNL76M46E058T")</f>
        <v>RPNMNL76M46E058T</v>
      </c>
      <c r="N11" s="3" t="s">
        <v>58</v>
      </c>
      <c r="O11" s="3"/>
      <c r="P11" s="4">
        <v>42733</v>
      </c>
      <c r="Q11" s="3" t="s">
        <v>28</v>
      </c>
      <c r="R11" s="3" t="s">
        <v>29</v>
      </c>
      <c r="S11" s="3" t="s">
        <v>30</v>
      </c>
      <c r="T11" s="5">
        <v>1540.64</v>
      </c>
      <c r="U11" s="3">
        <v>664.32</v>
      </c>
      <c r="V11" s="3">
        <v>613.48</v>
      </c>
      <c r="W11" s="3">
        <v>262.83999999999997</v>
      </c>
    </row>
    <row r="12" spans="1:23" x14ac:dyDescent="0.25">
      <c r="T12" s="2">
        <f>SUM(T2:T11)</f>
        <v>41046.340000000004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2017-01-20T11:53:02Z</dcterms:created>
  <dcterms:modified xsi:type="dcterms:W3CDTF">2017-01-20T11:53:35Z</dcterms:modified>
</cp:coreProperties>
</file>