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0" windowWidth="22260" windowHeight="12645" tabRatio="744"/>
  </bookViews>
  <sheets>
    <sheet name="Per Decreto" sheetId="20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1" i="20" l="1"/>
  <c r="G31" i="20"/>
  <c r="J12" i="20"/>
  <c r="J13" i="20"/>
  <c r="J15" i="20"/>
  <c r="J19" i="20"/>
  <c r="I11" i="20"/>
  <c r="J11" i="20" s="1"/>
  <c r="I14" i="20"/>
  <c r="J14" i="20" s="1"/>
  <c r="I16" i="20"/>
  <c r="J16" i="20" s="1"/>
  <c r="I17" i="20"/>
  <c r="J17" i="20" s="1"/>
  <c r="I18" i="20"/>
  <c r="J18" i="20" s="1"/>
  <c r="I20" i="20"/>
  <c r="J20" i="20" s="1"/>
  <c r="I21" i="20"/>
  <c r="J21" i="20" s="1"/>
  <c r="I22" i="20"/>
  <c r="J22" i="20" s="1"/>
  <c r="I23" i="20"/>
  <c r="J23" i="20" s="1"/>
  <c r="I24" i="20"/>
  <c r="J24" i="20" s="1"/>
  <c r="I25" i="20"/>
  <c r="J25" i="20" s="1"/>
  <c r="I26" i="20"/>
  <c r="J26" i="20" s="1"/>
  <c r="I27" i="20"/>
  <c r="J27" i="20" s="1"/>
  <c r="I28" i="20"/>
  <c r="J28" i="20" s="1"/>
  <c r="I29" i="20"/>
  <c r="J29" i="20" s="1"/>
  <c r="I30" i="20"/>
  <c r="J30" i="20" s="1"/>
  <c r="I10" i="20"/>
  <c r="J10" i="20" s="1"/>
  <c r="N10" i="20" l="1"/>
  <c r="K10" i="20"/>
  <c r="M10" i="20"/>
  <c r="P10" i="20"/>
  <c r="L10" i="20"/>
  <c r="O10" i="20"/>
  <c r="O23" i="20"/>
  <c r="K23" i="20"/>
  <c r="M23" i="20"/>
  <c r="O18" i="20"/>
  <c r="K18" i="20"/>
  <c r="M18" i="20"/>
  <c r="M13" i="20"/>
  <c r="K13" i="20"/>
  <c r="O13" i="20"/>
  <c r="P30" i="20"/>
  <c r="N30" i="20"/>
  <c r="L30" i="20"/>
  <c r="M26" i="20"/>
  <c r="O26" i="20"/>
  <c r="K26" i="20"/>
  <c r="M22" i="20"/>
  <c r="O22" i="20"/>
  <c r="K22" i="20"/>
  <c r="O17" i="20"/>
  <c r="M17" i="20"/>
  <c r="K17" i="20"/>
  <c r="O12" i="20"/>
  <c r="M12" i="20"/>
  <c r="K12" i="20"/>
  <c r="P12" i="20"/>
  <c r="N12" i="20"/>
  <c r="L12" i="20"/>
  <c r="M27" i="20"/>
  <c r="O27" i="20"/>
  <c r="K27" i="20"/>
  <c r="M25" i="20"/>
  <c r="O25" i="20"/>
  <c r="K25" i="20"/>
  <c r="O21" i="20"/>
  <c r="K21" i="20"/>
  <c r="M21" i="20"/>
  <c r="M19" i="20"/>
  <c r="O19" i="20"/>
  <c r="K19" i="20"/>
  <c r="O28" i="20"/>
  <c r="K28" i="20"/>
  <c r="M28" i="20"/>
  <c r="O24" i="20"/>
  <c r="K24" i="20"/>
  <c r="M24" i="20"/>
  <c r="O20" i="20"/>
  <c r="K20" i="20"/>
  <c r="M20" i="20"/>
  <c r="M15" i="20"/>
  <c r="K15" i="20"/>
  <c r="N15" i="20"/>
  <c r="O15" i="20"/>
  <c r="L15" i="20"/>
  <c r="P15" i="20"/>
  <c r="N11" i="20"/>
  <c r="P11" i="20"/>
  <c r="L11" i="20"/>
  <c r="O11" i="20"/>
  <c r="K11" i="20"/>
  <c r="M11" i="20"/>
  <c r="O16" i="20"/>
  <c r="K16" i="20"/>
  <c r="P16" i="20"/>
  <c r="N16" i="20"/>
  <c r="M16" i="20"/>
  <c r="L16" i="20"/>
  <c r="M14" i="20"/>
  <c r="P14" i="20"/>
  <c r="L14" i="20"/>
  <c r="O14" i="20"/>
  <c r="K14" i="20"/>
  <c r="N14" i="20"/>
  <c r="J31" i="20"/>
  <c r="I31" i="20"/>
  <c r="P32" i="20" l="1"/>
  <c r="M32" i="20"/>
  <c r="O32" i="20"/>
  <c r="O33" i="20" s="1"/>
  <c r="K32" i="20"/>
  <c r="L32" i="20"/>
  <c r="N32" i="20"/>
</calcChain>
</file>

<file path=xl/sharedStrings.xml><?xml version="1.0" encoding="utf-8"?>
<sst xmlns="http://schemas.openxmlformats.org/spreadsheetml/2006/main" count="122" uniqueCount="103">
  <si>
    <t>Spesa ammessa</t>
  </si>
  <si>
    <t>Spesa richiesta</t>
  </si>
  <si>
    <t>Quota Stato cap. 2160320021</t>
  </si>
  <si>
    <t>Quota UE cap. 2160320022</t>
  </si>
  <si>
    <t>RSSNCL43B08I569Q</t>
  </si>
  <si>
    <t>Sede legale</t>
  </si>
  <si>
    <t>Totali capitolo/annualità</t>
  </si>
  <si>
    <t>Totali capitolo</t>
  </si>
  <si>
    <t>Blueshark Srl</t>
  </si>
  <si>
    <t>Iberia Srl</t>
  </si>
  <si>
    <t>Mare Più Srl</t>
  </si>
  <si>
    <t>Cibidamare</t>
  </si>
  <si>
    <t>Trevisani Pietro Srl</t>
  </si>
  <si>
    <t>5.69-2017-23-MA</t>
  </si>
  <si>
    <t>D.A.I. di Piattoni Pierpaolo</t>
  </si>
  <si>
    <t>Conserviera Adriatica Spa</t>
  </si>
  <si>
    <t>New COPROMO Srl</t>
  </si>
  <si>
    <t>Beruschi e Lepretti Srl</t>
  </si>
  <si>
    <t>Frigostar Srl</t>
  </si>
  <si>
    <t>Gaudenzi Antonio</t>
  </si>
  <si>
    <t>Mitilpesca Srl</t>
  </si>
  <si>
    <t>Urbis Food Srl</t>
  </si>
  <si>
    <t>Sgattoni Surgelati Srl</t>
  </si>
  <si>
    <t>Lo Stocco di Barchiesi Luigi</t>
  </si>
  <si>
    <t>Ittica del Conero Soc. Coop</t>
  </si>
  <si>
    <t>BB Mar Snc di Bigoni Marco</t>
  </si>
  <si>
    <t>Toral Srl</t>
  </si>
  <si>
    <t>COPEMO Scarl</t>
  </si>
  <si>
    <t>P.IVA</t>
  </si>
  <si>
    <t>CF</t>
  </si>
  <si>
    <t>01845960671</t>
  </si>
  <si>
    <t>00112200415</t>
  </si>
  <si>
    <t>01562210441</t>
  </si>
  <si>
    <t>02623780414</t>
  </si>
  <si>
    <t>00508310448</t>
  </si>
  <si>
    <t>00394360424</t>
  </si>
  <si>
    <t>02050870449</t>
  </si>
  <si>
    <t>00102010444</t>
  </si>
  <si>
    <t>02337310417</t>
  </si>
  <si>
    <t>01528320433</t>
  </si>
  <si>
    <t>01155610445</t>
  </si>
  <si>
    <t>GDNNTN66L25D488B</t>
  </si>
  <si>
    <t>02259670442</t>
  </si>
  <si>
    <t>01878390432</t>
  </si>
  <si>
    <t>01233050440</t>
  </si>
  <si>
    <t>BRCLGU69E23C615L</t>
  </si>
  <si>
    <t>02461740421</t>
  </si>
  <si>
    <t>01706980677</t>
  </si>
  <si>
    <t>00215860420</t>
  </si>
  <si>
    <t>01432860425</t>
  </si>
  <si>
    <t>01271990432</t>
  </si>
  <si>
    <t>01040630418</t>
  </si>
  <si>
    <t>027108802424</t>
  </si>
  <si>
    <t>Spesa ammessa a contributo</t>
  </si>
  <si>
    <t>Contributo concesso al 50%</t>
  </si>
  <si>
    <t>TOTALI</t>
  </si>
  <si>
    <t>Codice identificativo domanda</t>
  </si>
  <si>
    <t xml:space="preserve">5.69-2017-14-MA </t>
  </si>
  <si>
    <t xml:space="preserve">5.69-2017-10-MA </t>
  </si>
  <si>
    <t xml:space="preserve">5.69-2017-08-MA </t>
  </si>
  <si>
    <t>5.69-2017-19-MA</t>
  </si>
  <si>
    <t>5.69-2017-06-MA</t>
  </si>
  <si>
    <t xml:space="preserve">5.69-2017-07-MA </t>
  </si>
  <si>
    <t xml:space="preserve">5.69-2017-22-MA </t>
  </si>
  <si>
    <t>5.69-2017-20-MA</t>
  </si>
  <si>
    <t xml:space="preserve">5.69-2017-09-MA </t>
  </si>
  <si>
    <t xml:space="preserve">5.69-2017-04-MA </t>
  </si>
  <si>
    <t>5.69-2017-16-MA</t>
  </si>
  <si>
    <t>5.69-2017-12-MA</t>
  </si>
  <si>
    <t xml:space="preserve">5.69-2017-15-MA </t>
  </si>
  <si>
    <t>5.69-2017-05-MA</t>
  </si>
  <si>
    <t xml:space="preserve">5.69-2017-02-MA </t>
  </si>
  <si>
    <t>5.69-2017-13-MA</t>
  </si>
  <si>
    <t xml:space="preserve">5.69-2017-11-MA </t>
  </si>
  <si>
    <t xml:space="preserve">5.69-2017-17-MA </t>
  </si>
  <si>
    <t xml:space="preserve">5.69-2017-03-MA </t>
  </si>
  <si>
    <t>5.69-2017-18-MA</t>
  </si>
  <si>
    <t xml:space="preserve">Ragione Sociale impresa </t>
  </si>
  <si>
    <t>Skalo Spa</t>
  </si>
  <si>
    <t>Az. Agr. Troticolt. erede Rossi S.</t>
  </si>
  <si>
    <t>Punti</t>
  </si>
  <si>
    <t>Via Gorizia 53 64011 - Alba Adriatica (Te)</t>
  </si>
  <si>
    <t xml:space="preserve">Via litoranea 389 61035 - Mondolfo (Pu) </t>
  </si>
  <si>
    <t>Via Arno 7 63824 - Altidona (Fm)</t>
  </si>
  <si>
    <t>Via Ugo La Malfa 15/A 61032 - Fano (PU)</t>
  </si>
  <si>
    <t>Via  Pigafetta 16 63039 - S. Benedetto del Tronto (Ap)</t>
  </si>
  <si>
    <t>Via dell'Industria 8 60028 - Osimo (An)</t>
  </si>
  <si>
    <t>Via Madonna dei Calcinai 2 62030 - Sefro (Mc)</t>
  </si>
  <si>
    <t>Fraz. S. Pietro di Lisciano 23 63100 - Ascoli Piceno</t>
  </si>
  <si>
    <t>Via P. Togliatti 50 63073 - Offida (AP)</t>
  </si>
  <si>
    <t>Via Ugo La Malfa 10 61032 - Fano (PU)</t>
  </si>
  <si>
    <t>Via L. da Vinci 51 62012 - Civitanova Marche (Mc)</t>
  </si>
  <si>
    <t>Via 81^StradaA 9 63076 - Monteprandone (Ap)</t>
  </si>
  <si>
    <t>Strada naz. Adriatica Nord 103/A 61032 - Fano (Pu)</t>
  </si>
  <si>
    <t>Viale Colombo 98 63074 - S. Benedetto del Tronto (Ap)</t>
  </si>
  <si>
    <t xml:space="preserve">Contrada Montedoro 34 62010 - Urbisaglia (Mc) </t>
  </si>
  <si>
    <t>Via  G. Matteotti 8 63075 - Acquaviva Picena (Ap)</t>
  </si>
  <si>
    <t>Via del Consorzio 21 60015 - Falconara Marittima (An)</t>
  </si>
  <si>
    <t>Via Enrico Mattei 14/A - 60125 Ancona</t>
  </si>
  <si>
    <t>Via Luigi Ferri 84 63074 - S. Benedetto del Tronto (Ap)</t>
  </si>
  <si>
    <t>Via Luigi Einaudi 10 60125 - Ancona</t>
  </si>
  <si>
    <t>Quota Regionale cap. 2160320016</t>
  </si>
  <si>
    <t>ALLEGATO 1 QUADRO ECONOMICO RIEPILOGATIVO Misura 5.69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</si>
</sst>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7" formatCode="&quot;€&quot;\ #,##0.00;\-&quot;€&quot;\ #,##0.00"/>
    <numFmt numFmtId="164" formatCode="#,##0.00\ &quot;€&quot;;\-#,##0.00\ &quot;€&quot;"/>
    <numFmt numFmtId="165" formatCode="_-* #,##0.00\ &quot;€&quot;_-;\-* #,##0.00\ &quot;€&quot;_-;_-* &quot;-&quot;??\ &quot;€&quot;_-;_-@_-"/>
    <numFmt numFmtId="166" formatCode="_-* #,##0.00\ _€_-;\-* #,##0.00\ _€_-;_-* &quot;-&quot;??\ _€_-;_-@_-"/>
    <numFmt numFmtId="167" formatCode="&quot;€&quot;\ #,##0.00"/>
  </numFmts>
  <fonts count="13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Times New Roman"/>
      <family val="1"/>
    </font>
    <font>
      <b/>
      <sz val="14"/>
      <color theme="1"/>
      <name val="Times New Roman"/>
      <family val="1"/>
    </font>
    <font>
      <sz val="14"/>
      <color theme="1"/>
      <name val="Times New Roman"/>
      <family val="1"/>
    </font>
    <font>
      <b/>
      <sz val="8"/>
      <color theme="1"/>
      <name val="Times New Roman"/>
      <family val="1"/>
    </font>
    <font>
      <sz val="8"/>
      <color theme="1"/>
      <name val="Times New Roman"/>
      <family val="1"/>
    </font>
    <font>
      <sz val="8"/>
      <name val="Times New Roman"/>
      <family val="1"/>
    </font>
    <font>
      <sz val="8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theme="6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165" fontId="1" fillId="0" borderId="0" applyFont="0" applyFill="0" applyBorder="0" applyAlignment="0" applyProtection="0"/>
    <xf numFmtId="166" fontId="3" fillId="0" borderId="0" applyFont="0" applyFill="0" applyBorder="0" applyAlignment="0" applyProtection="0"/>
    <xf numFmtId="0" fontId="4" fillId="3" borderId="0" applyNumberFormat="0" applyBorder="0" applyAlignment="0" applyProtection="0"/>
    <xf numFmtId="0" fontId="5" fillId="4" borderId="0" applyNumberFormat="0" applyBorder="0" applyAlignment="0" applyProtection="0"/>
  </cellStyleXfs>
  <cellXfs count="67">
    <xf numFmtId="0" fontId="0" fillId="0" borderId="0" xfId="0"/>
    <xf numFmtId="0" fontId="0" fillId="0" borderId="0" xfId="0" applyFill="1"/>
    <xf numFmtId="164" fontId="0" fillId="0" borderId="0" xfId="0" applyNumberFormat="1"/>
    <xf numFmtId="7" fontId="0" fillId="0" borderId="0" xfId="0" applyNumberFormat="1"/>
    <xf numFmtId="167" fontId="6" fillId="0" borderId="0" xfId="0" applyNumberFormat="1" applyFont="1" applyFill="1" applyAlignment="1">
      <alignment vertical="center"/>
    </xf>
    <xf numFmtId="0" fontId="2" fillId="0" borderId="0" xfId="0" applyFont="1" applyFill="1" applyBorder="1" applyAlignment="1">
      <alignment horizontal="center"/>
    </xf>
    <xf numFmtId="0" fontId="7" fillId="0" borderId="0" xfId="0" applyFont="1" applyAlignment="1"/>
    <xf numFmtId="0" fontId="8" fillId="0" borderId="0" xfId="0" applyFont="1" applyAlignment="1"/>
    <xf numFmtId="0" fontId="9" fillId="2" borderId="2" xfId="0" applyFont="1" applyFill="1" applyBorder="1" applyAlignment="1">
      <alignment horizontal="center"/>
    </xf>
    <xf numFmtId="0" fontId="9" fillId="0" borderId="2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0" borderId="0" xfId="0" applyFont="1" applyFill="1" applyBorder="1" applyAlignment="1">
      <alignment horizontal="center" vertical="center"/>
    </xf>
    <xf numFmtId="0" fontId="11" fillId="0" borderId="2" xfId="3" applyFont="1" applyFill="1" applyBorder="1" applyAlignment="1">
      <alignment vertical="center"/>
    </xf>
    <xf numFmtId="0" fontId="12" fillId="0" borderId="0" xfId="0" applyFont="1" applyFill="1" applyBorder="1" applyAlignment="1">
      <alignment horizontal="center"/>
    </xf>
    <xf numFmtId="49" fontId="10" fillId="0" borderId="0" xfId="0" applyNumberFormat="1" applyFont="1" applyFill="1" applyBorder="1" applyAlignment="1">
      <alignment horizontal="center" vertical="center"/>
    </xf>
    <xf numFmtId="0" fontId="12" fillId="0" borderId="0" xfId="0" applyFont="1"/>
    <xf numFmtId="0" fontId="12" fillId="0" borderId="0" xfId="0" applyFont="1" applyFill="1"/>
    <xf numFmtId="0" fontId="10" fillId="2" borderId="2" xfId="0" applyFont="1" applyFill="1" applyBorder="1" applyAlignment="1">
      <alignment horizontal="center"/>
    </xf>
    <xf numFmtId="0" fontId="10" fillId="0" borderId="2" xfId="0" applyFont="1" applyFill="1" applyBorder="1" applyAlignment="1">
      <alignment horizontal="center"/>
    </xf>
    <xf numFmtId="0" fontId="10" fillId="0" borderId="7" xfId="3" applyFont="1" applyFill="1" applyBorder="1" applyAlignment="1"/>
    <xf numFmtId="0" fontId="10" fillId="0" borderId="2" xfId="0" applyFont="1" applyFill="1" applyBorder="1" applyAlignment="1">
      <alignment horizontal="center" wrapText="1"/>
    </xf>
    <xf numFmtId="49" fontId="10" fillId="0" borderId="2" xfId="0" applyNumberFormat="1" applyFont="1" applyFill="1" applyBorder="1" applyAlignment="1">
      <alignment horizontal="center"/>
    </xf>
    <xf numFmtId="49" fontId="10" fillId="0" borderId="2" xfId="0" applyNumberFormat="1" applyFont="1" applyFill="1" applyBorder="1" applyAlignment="1">
      <alignment horizontal="center" vertical="center"/>
    </xf>
    <xf numFmtId="49" fontId="10" fillId="0" borderId="2" xfId="0" applyNumberFormat="1" applyFont="1" applyFill="1" applyBorder="1" applyAlignment="1"/>
    <xf numFmtId="4" fontId="11" fillId="0" borderId="2" xfId="4" applyNumberFormat="1" applyFont="1" applyFill="1" applyBorder="1" applyAlignment="1">
      <alignment horizontal="right" vertical="center"/>
    </xf>
    <xf numFmtId="7" fontId="10" fillId="0" borderId="2" xfId="0" applyNumberFormat="1" applyFont="1" applyFill="1" applyBorder="1" applyAlignment="1">
      <alignment horizontal="right" vertical="center"/>
    </xf>
    <xf numFmtId="0" fontId="10" fillId="2" borderId="8" xfId="3" applyFont="1" applyFill="1" applyBorder="1" applyAlignment="1"/>
    <xf numFmtId="49" fontId="10" fillId="2" borderId="2" xfId="0" applyNumberFormat="1" applyFont="1" applyFill="1" applyBorder="1" applyAlignment="1">
      <alignment horizontal="center"/>
    </xf>
    <xf numFmtId="49" fontId="10" fillId="2" borderId="2" xfId="0" applyNumberFormat="1" applyFont="1" applyFill="1" applyBorder="1" applyAlignment="1">
      <alignment horizontal="center" vertical="center"/>
    </xf>
    <xf numFmtId="49" fontId="10" fillId="2" borderId="2" xfId="0" applyNumberFormat="1" applyFont="1" applyFill="1" applyBorder="1" applyAlignment="1"/>
    <xf numFmtId="4" fontId="11" fillId="2" borderId="2" xfId="4" applyNumberFormat="1" applyFont="1" applyFill="1" applyBorder="1" applyAlignment="1">
      <alignment horizontal="right" vertical="center"/>
    </xf>
    <xf numFmtId="7" fontId="10" fillId="2" borderId="2" xfId="0" applyNumberFormat="1" applyFont="1" applyFill="1" applyBorder="1" applyAlignment="1">
      <alignment horizontal="right" vertical="center"/>
    </xf>
    <xf numFmtId="0" fontId="10" fillId="0" borderId="8" xfId="3" applyFont="1" applyFill="1" applyBorder="1" applyAlignment="1"/>
    <xf numFmtId="0" fontId="10" fillId="2" borderId="8" xfId="0" applyFont="1" applyFill="1" applyBorder="1" applyAlignment="1"/>
    <xf numFmtId="4" fontId="11" fillId="2" borderId="2" xfId="2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/>
    <xf numFmtId="4" fontId="11" fillId="0" borderId="2" xfId="0" applyNumberFormat="1" applyFont="1" applyFill="1" applyBorder="1" applyAlignment="1">
      <alignment horizontal="right" vertical="center"/>
    </xf>
    <xf numFmtId="4" fontId="11" fillId="2" borderId="2" xfId="0" applyNumberFormat="1" applyFont="1" applyFill="1" applyBorder="1" applyAlignment="1">
      <alignment horizontal="right" vertical="center"/>
    </xf>
    <xf numFmtId="0" fontId="10" fillId="0" borderId="8" xfId="0" applyFont="1" applyFill="1" applyBorder="1" applyAlignment="1">
      <alignment horizontal="left"/>
    </xf>
    <xf numFmtId="0" fontId="10" fillId="0" borderId="1" xfId="0" applyFont="1" applyFill="1" applyBorder="1" applyAlignment="1">
      <alignment horizontal="center"/>
    </xf>
    <xf numFmtId="4" fontId="11" fillId="0" borderId="2" xfId="2" applyNumberFormat="1" applyFont="1" applyFill="1" applyBorder="1" applyAlignment="1">
      <alignment horizontal="right" vertical="center"/>
    </xf>
    <xf numFmtId="0" fontId="10" fillId="2" borderId="1" xfId="0" applyFont="1" applyFill="1" applyBorder="1" applyAlignment="1">
      <alignment horizontal="center"/>
    </xf>
    <xf numFmtId="0" fontId="10" fillId="2" borderId="9" xfId="0" applyFont="1" applyFill="1" applyBorder="1" applyAlignment="1"/>
    <xf numFmtId="4" fontId="11" fillId="2" borderId="2" xfId="1" applyNumberFormat="1" applyFont="1" applyFill="1" applyBorder="1" applyAlignment="1">
      <alignment horizontal="right" vertical="center" wrapText="1"/>
    </xf>
    <xf numFmtId="7" fontId="10" fillId="2" borderId="1" xfId="0" applyNumberFormat="1" applyFont="1" applyFill="1" applyBorder="1" applyAlignment="1">
      <alignment horizontal="right" vertical="center"/>
    </xf>
    <xf numFmtId="0" fontId="10" fillId="0" borderId="2" xfId="0" applyFont="1" applyFill="1" applyBorder="1" applyAlignment="1"/>
    <xf numFmtId="0" fontId="10" fillId="2" borderId="2" xfId="0" applyFont="1" applyFill="1" applyBorder="1" applyAlignment="1"/>
    <xf numFmtId="0" fontId="11" fillId="0" borderId="2" xfId="3" applyFont="1" applyFill="1" applyBorder="1" applyAlignment="1"/>
    <xf numFmtId="0" fontId="11" fillId="2" borderId="2" xfId="0" applyFont="1" applyFill="1" applyBorder="1" applyAlignment="1"/>
    <xf numFmtId="0" fontId="11" fillId="0" borderId="2" xfId="0" applyFont="1" applyFill="1" applyBorder="1" applyAlignment="1"/>
    <xf numFmtId="7" fontId="10" fillId="0" borderId="1" xfId="0" applyNumberFormat="1" applyFont="1" applyFill="1" applyBorder="1" applyAlignment="1">
      <alignment horizontal="right" vertical="center"/>
    </xf>
    <xf numFmtId="7" fontId="10" fillId="0" borderId="1" xfId="0" applyNumberFormat="1" applyFont="1" applyFill="1" applyBorder="1" applyAlignment="1">
      <alignment horizontal="center"/>
    </xf>
    <xf numFmtId="7" fontId="10" fillId="0" borderId="10" xfId="0" applyNumberFormat="1" applyFont="1" applyFill="1" applyBorder="1" applyAlignment="1">
      <alignment horizontal="right" vertical="center"/>
    </xf>
    <xf numFmtId="0" fontId="12" fillId="0" borderId="0" xfId="0" applyFont="1" applyFill="1" applyBorder="1" applyAlignment="1">
      <alignment horizontal="right" vertical="center"/>
    </xf>
    <xf numFmtId="7" fontId="10" fillId="0" borderId="6" xfId="0" applyNumberFormat="1" applyFont="1" applyFill="1" applyBorder="1" applyAlignment="1">
      <alignment horizontal="right"/>
    </xf>
    <xf numFmtId="49" fontId="10" fillId="0" borderId="2" xfId="0" applyNumberFormat="1" applyFont="1" applyFill="1" applyBorder="1" applyAlignment="1">
      <alignment horizontal="right" vertical="center"/>
    </xf>
    <xf numFmtId="7" fontId="10" fillId="0" borderId="5" xfId="0" applyNumberFormat="1" applyFont="1" applyFill="1" applyBorder="1" applyAlignment="1">
      <alignment horizontal="center"/>
    </xf>
    <xf numFmtId="7" fontId="10" fillId="0" borderId="4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>
      <alignment horizontal="center" vertical="center" wrapText="1"/>
    </xf>
    <xf numFmtId="0" fontId="10" fillId="0" borderId="3" xfId="0" applyFont="1" applyFill="1" applyBorder="1" applyAlignment="1">
      <alignment horizontal="right" vertical="center"/>
    </xf>
    <xf numFmtId="0" fontId="10" fillId="0" borderId="2" xfId="0" applyFont="1" applyFill="1" applyBorder="1" applyAlignment="1">
      <alignment horizontal="right" vertical="center"/>
    </xf>
    <xf numFmtId="0" fontId="10" fillId="0" borderId="3" xfId="0" applyFont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</cellXfs>
  <cellStyles count="5">
    <cellStyle name="Colore 3" xfId="4" builtinId="37"/>
    <cellStyle name="Euro" xfId="1"/>
    <cellStyle name="Migliaia" xfId="2" builtinId="3"/>
    <cellStyle name="Normale" xfId="0" builtinId="0"/>
    <cellStyle name="Valore valido" xfId="3" builtinId="26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19050</xdr:rowOff>
    </xdr:from>
    <xdr:to>
      <xdr:col>1</xdr:col>
      <xdr:colOff>530113</xdr:colOff>
      <xdr:row>4</xdr:row>
      <xdr:rowOff>635</xdr:rowOff>
    </xdr:to>
    <xdr:pic>
      <xdr:nvPicPr>
        <xdr:cNvPr id="2" name="Immagine 1" descr="C:\Users\matteo_cuicchi.REGIONEMARCHE\Desktop\Pesca\loghi\logo_regionemarche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203200"/>
          <a:ext cx="1546113" cy="534035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1</xdr:col>
      <xdr:colOff>837826</xdr:colOff>
      <xdr:row>1</xdr:row>
      <xdr:rowOff>1494</xdr:rowOff>
    </xdr:from>
    <xdr:to>
      <xdr:col>3</xdr:col>
      <xdr:colOff>699993</xdr:colOff>
      <xdr:row>3</xdr:row>
      <xdr:rowOff>156434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>
          <a:spLocks noChangeArrowheads="1"/>
        </xdr:cNvSpPr>
      </xdr:nvSpPr>
      <xdr:spPr bwMode="auto">
        <a:xfrm>
          <a:off x="1853826" y="185644"/>
          <a:ext cx="2129117" cy="52324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  <a:extLst/>
      </xdr:spPr>
      <xdr:txBody>
        <a:bodyPr rot="0" vert="horz" wrap="square" lIns="91440" tIns="45720" rIns="91440" bIns="45720" anchor="t" anchorCtr="0" upright="1">
          <a:noAutofit/>
        </a:bodyPr>
        <a:lstStyle/>
        <a:p>
          <a:pPr algn="ctr">
            <a:spcAft>
              <a:spcPts val="0"/>
            </a:spcAft>
          </a:pPr>
          <a:r>
            <a:rPr lang="it-IT" sz="1200" b="1">
              <a:effectLst/>
              <a:latin typeface="Calibri" panose="020F0502020204030204" pitchFamily="34" charset="0"/>
              <a:ea typeface="Times New Roman" panose="02020603050405020304" pitchFamily="18" charset="0"/>
              <a:cs typeface="Tahoma" panose="020B0604030504040204" pitchFamily="34" charset="0"/>
            </a:rPr>
            <a:t>GIUNTA REGIONE MARCHE</a:t>
          </a:r>
          <a:endParaRPr lang="it-I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900" b="1" cap="small">
              <a:effectLst/>
              <a:latin typeface="Calibri" panose="020F0502020204030204" pitchFamily="34" charset="0"/>
              <a:ea typeface="Times New Roman" panose="02020603050405020304" pitchFamily="18" charset="0"/>
              <a:cs typeface="Tahoma" panose="020B0604030504040204" pitchFamily="34" charset="0"/>
            </a:rPr>
            <a:t>Servizio Attività Produttive, Lavoro e Istruzione</a:t>
          </a:r>
          <a:endParaRPr lang="it-I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 algn="ctr">
            <a:spcAft>
              <a:spcPts val="0"/>
            </a:spcAft>
          </a:pPr>
          <a:r>
            <a:rPr lang="it-IT" sz="1000" b="1" cap="small">
              <a:effectLst/>
              <a:latin typeface="Calibri" panose="020F0502020204030204" pitchFamily="34" charset="0"/>
              <a:ea typeface="Times New Roman" panose="02020603050405020304" pitchFamily="18" charset="0"/>
              <a:cs typeface="Tahoma" panose="020B0604030504040204" pitchFamily="34" charset="0"/>
            </a:rPr>
            <a:t>P.F. Economia Ittica</a:t>
          </a:r>
          <a:endParaRPr lang="it-IT" sz="1200">
            <a:effectLst/>
            <a:latin typeface="Times New Roman" panose="02020603050405020304" pitchFamily="18" charset="0"/>
            <a:ea typeface="Times New Roman" panose="02020603050405020304" pitchFamily="18" charset="0"/>
          </a:endParaRPr>
        </a:p>
        <a:p>
          <a:pPr>
            <a:spcAft>
              <a:spcPts val="0"/>
            </a:spcAft>
          </a:pPr>
          <a:r>
            <a:rPr lang="it-IT" sz="1200">
              <a:effectLst/>
              <a:latin typeface="Times New Roman" panose="02020603050405020304" pitchFamily="18" charset="0"/>
              <a:ea typeface="Times New Roman" panose="02020603050405020304" pitchFamily="18" charset="0"/>
            </a:rPr>
            <a:t> 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S37"/>
  <sheetViews>
    <sheetView tabSelected="1" zoomScaleNormal="100" workbookViewId="0">
      <selection activeCell="C33" sqref="C33"/>
    </sheetView>
  </sheetViews>
  <sheetFormatPr defaultRowHeight="15" x14ac:dyDescent="0.25"/>
  <cols>
    <col min="1" max="1" width="14.5703125" customWidth="1"/>
    <col min="2" max="2" width="26" customWidth="1"/>
    <col min="3" max="3" width="6.42578125" customWidth="1"/>
    <col min="4" max="4" width="18" customWidth="1"/>
    <col min="5" max="5" width="11.85546875" customWidth="1"/>
    <col min="6" max="6" width="43.140625" customWidth="1"/>
    <col min="7" max="9" width="12.5703125" customWidth="1"/>
    <col min="10" max="10" width="13.85546875" customWidth="1"/>
    <col min="11" max="11" width="15.42578125" customWidth="1"/>
    <col min="12" max="12" width="11.85546875" customWidth="1"/>
    <col min="13" max="13" width="13.5703125" customWidth="1"/>
    <col min="14" max="14" width="12.42578125" customWidth="1"/>
    <col min="15" max="15" width="14.5703125" customWidth="1"/>
    <col min="16" max="16" width="15.140625" customWidth="1"/>
    <col min="17" max="17" width="18.28515625" customWidth="1"/>
    <col min="18" max="18" width="19.5703125" customWidth="1"/>
    <col min="19" max="19" width="18.28515625" customWidth="1"/>
  </cols>
  <sheetData>
    <row r="6" spans="1:19" ht="18.75" x14ac:dyDescent="0.3">
      <c r="A6" s="6" t="s">
        <v>102</v>
      </c>
      <c r="B6" s="6"/>
      <c r="C6" s="6"/>
      <c r="D6" s="7"/>
      <c r="E6" s="7"/>
    </row>
    <row r="7" spans="1:19" ht="9.9499999999999993" customHeight="1" x14ac:dyDescent="0.25"/>
    <row r="8" spans="1:19" ht="30" customHeight="1" x14ac:dyDescent="0.25">
      <c r="A8" s="58" t="s">
        <v>56</v>
      </c>
      <c r="B8" s="59" t="s">
        <v>77</v>
      </c>
      <c r="C8" s="58" t="s">
        <v>80</v>
      </c>
      <c r="D8" s="59" t="s">
        <v>29</v>
      </c>
      <c r="E8" s="65" t="s">
        <v>28</v>
      </c>
      <c r="F8" s="59" t="s">
        <v>5</v>
      </c>
      <c r="G8" s="60" t="s">
        <v>1</v>
      </c>
      <c r="H8" s="60" t="s">
        <v>0</v>
      </c>
      <c r="I8" s="60" t="s">
        <v>53</v>
      </c>
      <c r="J8" s="60" t="s">
        <v>54</v>
      </c>
      <c r="K8" s="58" t="s">
        <v>3</v>
      </c>
      <c r="L8" s="58"/>
      <c r="M8" s="58" t="s">
        <v>2</v>
      </c>
      <c r="N8" s="58"/>
      <c r="O8" s="58" t="s">
        <v>101</v>
      </c>
      <c r="P8" s="58"/>
    </row>
    <row r="9" spans="1:19" ht="15" customHeight="1" x14ac:dyDescent="0.25">
      <c r="A9" s="58"/>
      <c r="B9" s="59"/>
      <c r="C9" s="58"/>
      <c r="D9" s="59"/>
      <c r="E9" s="66"/>
      <c r="F9" s="59"/>
      <c r="G9" s="61"/>
      <c r="H9" s="61"/>
      <c r="I9" s="64"/>
      <c r="J9" s="61"/>
      <c r="K9" s="17">
        <v>2017</v>
      </c>
      <c r="L9" s="17">
        <v>2018</v>
      </c>
      <c r="M9" s="17">
        <v>2017</v>
      </c>
      <c r="N9" s="17">
        <v>2018</v>
      </c>
      <c r="O9" s="17">
        <v>2017</v>
      </c>
      <c r="P9" s="17">
        <v>2018</v>
      </c>
      <c r="R9" s="5"/>
      <c r="S9" s="5"/>
    </row>
    <row r="10" spans="1:19" ht="18" customHeight="1" x14ac:dyDescent="0.25">
      <c r="A10" s="9" t="s">
        <v>57</v>
      </c>
      <c r="B10" s="19" t="s">
        <v>8</v>
      </c>
      <c r="C10" s="20">
        <v>4</v>
      </c>
      <c r="D10" s="21" t="s">
        <v>30</v>
      </c>
      <c r="E10" s="22" t="s">
        <v>30</v>
      </c>
      <c r="F10" s="23" t="s">
        <v>81</v>
      </c>
      <c r="G10" s="24">
        <v>150000</v>
      </c>
      <c r="H10" s="24">
        <v>139500</v>
      </c>
      <c r="I10" s="24">
        <f>H10</f>
        <v>139500</v>
      </c>
      <c r="J10" s="25">
        <f>I10/2</f>
        <v>69750</v>
      </c>
      <c r="K10" s="25">
        <f>(J10*25)/100</f>
        <v>17437.5</v>
      </c>
      <c r="L10" s="25">
        <f>(J10*25)/100</f>
        <v>17437.5</v>
      </c>
      <c r="M10" s="25">
        <f>(J10*17.5)/100</f>
        <v>12206.25</v>
      </c>
      <c r="N10" s="25">
        <f>(J10*17.5)/100</f>
        <v>12206.25</v>
      </c>
      <c r="O10" s="25">
        <f>(J10*7.5)/100</f>
        <v>5231.25</v>
      </c>
      <c r="P10" s="25">
        <f>(J10*7.5)/100</f>
        <v>5231.25</v>
      </c>
      <c r="Q10" s="3"/>
      <c r="R10" s="3"/>
      <c r="S10" s="3"/>
    </row>
    <row r="11" spans="1:19" ht="18" customHeight="1" x14ac:dyDescent="0.25">
      <c r="A11" s="8" t="s">
        <v>58</v>
      </c>
      <c r="B11" s="26" t="s">
        <v>9</v>
      </c>
      <c r="C11" s="17">
        <v>3.1</v>
      </c>
      <c r="D11" s="27" t="s">
        <v>31</v>
      </c>
      <c r="E11" s="28" t="s">
        <v>31</v>
      </c>
      <c r="F11" s="29" t="s">
        <v>82</v>
      </c>
      <c r="G11" s="30">
        <v>983435.44</v>
      </c>
      <c r="H11" s="30">
        <v>970714.44</v>
      </c>
      <c r="I11" s="30">
        <f t="shared" ref="I11:I30" si="0">H11</f>
        <v>970714.44</v>
      </c>
      <c r="J11" s="31">
        <f t="shared" ref="J11:J30" si="1">I11/2</f>
        <v>485357.22</v>
      </c>
      <c r="K11" s="31">
        <f t="shared" ref="K11:K16" si="2">(J11*25)/100</f>
        <v>121339.30499999999</v>
      </c>
      <c r="L11" s="31">
        <f t="shared" ref="L11:L16" si="3">(J11*25)/100</f>
        <v>121339.30499999999</v>
      </c>
      <c r="M11" s="31">
        <f t="shared" ref="M11:M16" si="4">(J11*17.5)/100</f>
        <v>84937.513500000001</v>
      </c>
      <c r="N11" s="31">
        <f t="shared" ref="N11:N16" si="5">(J11*17.5)/100</f>
        <v>84937.513500000001</v>
      </c>
      <c r="O11" s="31">
        <f t="shared" ref="O11:O16" si="6">(J11*7.5)/100</f>
        <v>36401.791499999999</v>
      </c>
      <c r="P11" s="31">
        <f t="shared" ref="P11:P16" si="7">(J11*7.5)/100</f>
        <v>36401.791499999999</v>
      </c>
      <c r="Q11" s="3"/>
      <c r="R11" s="3"/>
      <c r="S11" s="3"/>
    </row>
    <row r="12" spans="1:19" ht="18" customHeight="1" x14ac:dyDescent="0.25">
      <c r="A12" s="9" t="s">
        <v>59</v>
      </c>
      <c r="B12" s="32" t="s">
        <v>10</v>
      </c>
      <c r="C12" s="18">
        <v>2.88</v>
      </c>
      <c r="D12" s="21" t="s">
        <v>32</v>
      </c>
      <c r="E12" s="22" t="s">
        <v>32</v>
      </c>
      <c r="F12" s="23" t="s">
        <v>83</v>
      </c>
      <c r="G12" s="24">
        <v>1518698.85</v>
      </c>
      <c r="H12" s="24">
        <v>1212907.5900000001</v>
      </c>
      <c r="I12" s="24">
        <v>1000000</v>
      </c>
      <c r="J12" s="25">
        <f t="shared" si="1"/>
        <v>500000</v>
      </c>
      <c r="K12" s="25">
        <f t="shared" si="2"/>
        <v>125000</v>
      </c>
      <c r="L12" s="25">
        <f t="shared" si="3"/>
        <v>125000</v>
      </c>
      <c r="M12" s="25">
        <f t="shared" si="4"/>
        <v>87500</v>
      </c>
      <c r="N12" s="25">
        <f t="shared" si="5"/>
        <v>87500</v>
      </c>
      <c r="O12" s="25">
        <f t="shared" si="6"/>
        <v>37500</v>
      </c>
      <c r="P12" s="25">
        <f t="shared" si="7"/>
        <v>37500</v>
      </c>
      <c r="Q12" s="3"/>
      <c r="R12" s="3"/>
      <c r="S12" s="3"/>
    </row>
    <row r="13" spans="1:19" ht="18" customHeight="1" x14ac:dyDescent="0.25">
      <c r="A13" s="8" t="s">
        <v>60</v>
      </c>
      <c r="B13" s="33" t="s">
        <v>11</v>
      </c>
      <c r="C13" s="17">
        <v>2.83</v>
      </c>
      <c r="D13" s="27" t="s">
        <v>33</v>
      </c>
      <c r="E13" s="28" t="s">
        <v>33</v>
      </c>
      <c r="F13" s="29" t="s">
        <v>84</v>
      </c>
      <c r="G13" s="34">
        <v>1325000</v>
      </c>
      <c r="H13" s="34">
        <v>1322242.28</v>
      </c>
      <c r="I13" s="30">
        <v>1000000</v>
      </c>
      <c r="J13" s="31">
        <f t="shared" si="1"/>
        <v>500000</v>
      </c>
      <c r="K13" s="31">
        <f>(J13*50)/100</f>
        <v>250000</v>
      </c>
      <c r="L13" s="31"/>
      <c r="M13" s="31">
        <f>(J13*35)/100</f>
        <v>175000</v>
      </c>
      <c r="N13" s="31"/>
      <c r="O13" s="31">
        <f>(J13*15)/100</f>
        <v>75000</v>
      </c>
      <c r="P13" s="31"/>
      <c r="Q13" s="3"/>
      <c r="R13" s="3"/>
      <c r="S13" s="3"/>
    </row>
    <row r="14" spans="1:19" ht="18" customHeight="1" x14ac:dyDescent="0.25">
      <c r="A14" s="9" t="s">
        <v>61</v>
      </c>
      <c r="B14" s="35" t="s">
        <v>12</v>
      </c>
      <c r="C14" s="18">
        <v>2.82</v>
      </c>
      <c r="D14" s="21" t="s">
        <v>34</v>
      </c>
      <c r="E14" s="22" t="s">
        <v>34</v>
      </c>
      <c r="F14" s="23" t="s">
        <v>85</v>
      </c>
      <c r="G14" s="36">
        <v>1065726.19</v>
      </c>
      <c r="H14" s="36">
        <v>1000000</v>
      </c>
      <c r="I14" s="24">
        <f t="shared" si="0"/>
        <v>1000000</v>
      </c>
      <c r="J14" s="25">
        <f t="shared" si="1"/>
        <v>500000</v>
      </c>
      <c r="K14" s="25">
        <f t="shared" si="2"/>
        <v>125000</v>
      </c>
      <c r="L14" s="25">
        <f t="shared" si="3"/>
        <v>125000</v>
      </c>
      <c r="M14" s="25">
        <f t="shared" si="4"/>
        <v>87500</v>
      </c>
      <c r="N14" s="25">
        <f t="shared" si="5"/>
        <v>87500</v>
      </c>
      <c r="O14" s="25">
        <f t="shared" si="6"/>
        <v>37500</v>
      </c>
      <c r="P14" s="25">
        <f t="shared" si="7"/>
        <v>37500</v>
      </c>
      <c r="Q14" s="3"/>
      <c r="R14" s="3"/>
      <c r="S14" s="3"/>
    </row>
    <row r="15" spans="1:19" ht="18" customHeight="1" x14ac:dyDescent="0.25">
      <c r="A15" s="8" t="s">
        <v>62</v>
      </c>
      <c r="B15" s="33" t="s">
        <v>78</v>
      </c>
      <c r="C15" s="17">
        <v>2.79</v>
      </c>
      <c r="D15" s="27" t="s">
        <v>35</v>
      </c>
      <c r="E15" s="28" t="s">
        <v>35</v>
      </c>
      <c r="F15" s="29" t="s">
        <v>86</v>
      </c>
      <c r="G15" s="37">
        <v>1437931.12</v>
      </c>
      <c r="H15" s="37">
        <v>1117855.81</v>
      </c>
      <c r="I15" s="30">
        <v>1000000</v>
      </c>
      <c r="J15" s="31">
        <f t="shared" si="1"/>
        <v>500000</v>
      </c>
      <c r="K15" s="31">
        <f t="shared" si="2"/>
        <v>125000</v>
      </c>
      <c r="L15" s="31">
        <f t="shared" si="3"/>
        <v>125000</v>
      </c>
      <c r="M15" s="31">
        <f t="shared" si="4"/>
        <v>87500</v>
      </c>
      <c r="N15" s="31">
        <f t="shared" si="5"/>
        <v>87500</v>
      </c>
      <c r="O15" s="31">
        <f t="shared" si="6"/>
        <v>37500</v>
      </c>
      <c r="P15" s="31">
        <f t="shared" si="7"/>
        <v>37500</v>
      </c>
      <c r="Q15" s="3"/>
      <c r="R15" s="3"/>
      <c r="S15" s="3"/>
    </row>
    <row r="16" spans="1:19" ht="18" customHeight="1" x14ac:dyDescent="0.25">
      <c r="A16" s="9" t="s">
        <v>63</v>
      </c>
      <c r="B16" s="38" t="s">
        <v>79</v>
      </c>
      <c r="C16" s="39">
        <v>2.71</v>
      </c>
      <c r="D16" s="21" t="s">
        <v>4</v>
      </c>
      <c r="E16" s="22" t="s">
        <v>50</v>
      </c>
      <c r="F16" s="23" t="s">
        <v>87</v>
      </c>
      <c r="G16" s="40">
        <v>975095.72</v>
      </c>
      <c r="H16" s="40">
        <v>935871.12</v>
      </c>
      <c r="I16" s="24">
        <f t="shared" si="0"/>
        <v>935871.12</v>
      </c>
      <c r="J16" s="25">
        <f t="shared" si="1"/>
        <v>467935.56</v>
      </c>
      <c r="K16" s="25">
        <f t="shared" si="2"/>
        <v>116983.89</v>
      </c>
      <c r="L16" s="25">
        <f t="shared" si="3"/>
        <v>116983.89</v>
      </c>
      <c r="M16" s="25">
        <f t="shared" si="4"/>
        <v>81888.722999999998</v>
      </c>
      <c r="N16" s="25">
        <f t="shared" si="5"/>
        <v>81888.722999999998</v>
      </c>
      <c r="O16" s="25">
        <f t="shared" si="6"/>
        <v>35095.167000000001</v>
      </c>
      <c r="P16" s="25">
        <f t="shared" si="7"/>
        <v>35095.167000000001</v>
      </c>
      <c r="Q16" s="3"/>
      <c r="R16" s="3"/>
      <c r="S16" s="3"/>
    </row>
    <row r="17" spans="1:19" ht="18" customHeight="1" x14ac:dyDescent="0.25">
      <c r="A17" s="10" t="s">
        <v>64</v>
      </c>
      <c r="B17" s="42" t="s">
        <v>14</v>
      </c>
      <c r="C17" s="41">
        <v>2.54</v>
      </c>
      <c r="D17" s="27" t="s">
        <v>36</v>
      </c>
      <c r="E17" s="28" t="s">
        <v>36</v>
      </c>
      <c r="F17" s="29" t="s">
        <v>88</v>
      </c>
      <c r="G17" s="43">
        <v>467817</v>
      </c>
      <c r="H17" s="34">
        <v>361960.5</v>
      </c>
      <c r="I17" s="30">
        <f t="shared" si="0"/>
        <v>361960.5</v>
      </c>
      <c r="J17" s="31">
        <f t="shared" si="1"/>
        <v>180980.25</v>
      </c>
      <c r="K17" s="31">
        <f>(J17*50)/100</f>
        <v>90490.125</v>
      </c>
      <c r="L17" s="44"/>
      <c r="M17" s="31">
        <f>(J17*35)/100</f>
        <v>63343.087500000001</v>
      </c>
      <c r="N17" s="44"/>
      <c r="O17" s="31">
        <f>(J17*15)/100</f>
        <v>27147.037499999999</v>
      </c>
      <c r="P17" s="44"/>
      <c r="Q17" s="3"/>
      <c r="R17" s="3"/>
      <c r="S17" s="3"/>
    </row>
    <row r="18" spans="1:19" ht="18" customHeight="1" x14ac:dyDescent="0.25">
      <c r="A18" s="9" t="s">
        <v>65</v>
      </c>
      <c r="B18" s="45" t="s">
        <v>15</v>
      </c>
      <c r="C18" s="18">
        <v>2.2200000000000002</v>
      </c>
      <c r="D18" s="21" t="s">
        <v>37</v>
      </c>
      <c r="E18" s="22" t="s">
        <v>37</v>
      </c>
      <c r="F18" s="23" t="s">
        <v>89</v>
      </c>
      <c r="G18" s="40">
        <v>1226943.6299999999</v>
      </c>
      <c r="H18" s="40">
        <v>997993.63</v>
      </c>
      <c r="I18" s="24">
        <f t="shared" si="0"/>
        <v>997993.63</v>
      </c>
      <c r="J18" s="25">
        <f t="shared" si="1"/>
        <v>498996.815</v>
      </c>
      <c r="K18" s="25">
        <f>(J18*50)/100</f>
        <v>249498.4075</v>
      </c>
      <c r="L18" s="25"/>
      <c r="M18" s="25">
        <f>(J18*35)/100</f>
        <v>174648.88524999999</v>
      </c>
      <c r="N18" s="25"/>
      <c r="O18" s="25">
        <f>(J18*15)/100</f>
        <v>74849.522249999995</v>
      </c>
      <c r="P18" s="25"/>
      <c r="Q18" s="3"/>
      <c r="R18" s="2"/>
    </row>
    <row r="19" spans="1:19" ht="18" customHeight="1" x14ac:dyDescent="0.25">
      <c r="A19" s="8" t="s">
        <v>66</v>
      </c>
      <c r="B19" s="46" t="s">
        <v>16</v>
      </c>
      <c r="C19" s="17">
        <v>2.08</v>
      </c>
      <c r="D19" s="27" t="s">
        <v>38</v>
      </c>
      <c r="E19" s="28" t="s">
        <v>38</v>
      </c>
      <c r="F19" s="29" t="s">
        <v>90</v>
      </c>
      <c r="G19" s="37">
        <v>1249880</v>
      </c>
      <c r="H19" s="34">
        <v>1249880</v>
      </c>
      <c r="I19" s="30">
        <v>1000000</v>
      </c>
      <c r="J19" s="31">
        <f t="shared" si="1"/>
        <v>500000</v>
      </c>
      <c r="K19" s="31">
        <f t="shared" ref="K19:K28" si="8">(J19*50)/100</f>
        <v>250000</v>
      </c>
      <c r="L19" s="31"/>
      <c r="M19" s="31">
        <f t="shared" ref="M19:M28" si="9">(J19*35)/100</f>
        <v>175000</v>
      </c>
      <c r="N19" s="31"/>
      <c r="O19" s="31">
        <f t="shared" ref="O19:O28" si="10">(J19*15)/100</f>
        <v>75000</v>
      </c>
      <c r="P19" s="31"/>
      <c r="Q19" s="3"/>
    </row>
    <row r="20" spans="1:19" ht="18" customHeight="1" x14ac:dyDescent="0.25">
      <c r="A20" s="9" t="s">
        <v>67</v>
      </c>
      <c r="B20" s="45" t="s">
        <v>17</v>
      </c>
      <c r="C20" s="18">
        <v>2.0299999999999998</v>
      </c>
      <c r="D20" s="21" t="s">
        <v>39</v>
      </c>
      <c r="E20" s="22" t="s">
        <v>39</v>
      </c>
      <c r="F20" s="23" t="s">
        <v>91</v>
      </c>
      <c r="G20" s="36">
        <v>117270</v>
      </c>
      <c r="H20" s="40">
        <v>115126.55</v>
      </c>
      <c r="I20" s="24">
        <f t="shared" si="0"/>
        <v>115126.55</v>
      </c>
      <c r="J20" s="25">
        <f t="shared" si="1"/>
        <v>57563.275000000001</v>
      </c>
      <c r="K20" s="25">
        <f t="shared" si="8"/>
        <v>28781.637500000001</v>
      </c>
      <c r="L20" s="25"/>
      <c r="M20" s="25">
        <f t="shared" si="9"/>
        <v>20147.146250000002</v>
      </c>
      <c r="N20" s="25"/>
      <c r="O20" s="25">
        <f t="shared" si="10"/>
        <v>8634.4912499999991</v>
      </c>
      <c r="P20" s="25"/>
      <c r="Q20" s="3"/>
    </row>
    <row r="21" spans="1:19" ht="18" customHeight="1" x14ac:dyDescent="0.25">
      <c r="A21" s="8" t="s">
        <v>68</v>
      </c>
      <c r="B21" s="46" t="s">
        <v>18</v>
      </c>
      <c r="C21" s="17">
        <v>1.98</v>
      </c>
      <c r="D21" s="27" t="s">
        <v>40</v>
      </c>
      <c r="E21" s="28" t="s">
        <v>40</v>
      </c>
      <c r="F21" s="29" t="s">
        <v>92</v>
      </c>
      <c r="G21" s="34">
        <v>191466.57</v>
      </c>
      <c r="H21" s="34">
        <v>175681.31</v>
      </c>
      <c r="I21" s="30">
        <f t="shared" si="0"/>
        <v>175681.31</v>
      </c>
      <c r="J21" s="31">
        <f t="shared" si="1"/>
        <v>87840.654999999999</v>
      </c>
      <c r="K21" s="31">
        <f t="shared" si="8"/>
        <v>43920.327499999999</v>
      </c>
      <c r="L21" s="31"/>
      <c r="M21" s="31">
        <f t="shared" si="9"/>
        <v>30744.229249999997</v>
      </c>
      <c r="N21" s="31"/>
      <c r="O21" s="31">
        <f t="shared" si="10"/>
        <v>13176.098249999999</v>
      </c>
      <c r="P21" s="31"/>
      <c r="Q21" s="3"/>
    </row>
    <row r="22" spans="1:19" ht="18" customHeight="1" x14ac:dyDescent="0.25">
      <c r="A22" s="9" t="s">
        <v>69</v>
      </c>
      <c r="B22" s="47" t="s">
        <v>19</v>
      </c>
      <c r="C22" s="18">
        <v>1.8</v>
      </c>
      <c r="D22" s="21" t="s">
        <v>41</v>
      </c>
      <c r="E22" s="22" t="s">
        <v>51</v>
      </c>
      <c r="F22" s="23" t="s">
        <v>93</v>
      </c>
      <c r="G22" s="24">
        <v>125929.9</v>
      </c>
      <c r="H22" s="24">
        <v>125929.9</v>
      </c>
      <c r="I22" s="24">
        <f t="shared" si="0"/>
        <v>125929.9</v>
      </c>
      <c r="J22" s="25">
        <f t="shared" si="1"/>
        <v>62964.95</v>
      </c>
      <c r="K22" s="25">
        <f t="shared" si="8"/>
        <v>31482.474999999999</v>
      </c>
      <c r="L22" s="25"/>
      <c r="M22" s="25">
        <f t="shared" si="9"/>
        <v>22037.732499999998</v>
      </c>
      <c r="N22" s="25"/>
      <c r="O22" s="25">
        <f t="shared" si="10"/>
        <v>9444.7425000000003</v>
      </c>
      <c r="P22" s="25"/>
      <c r="Q22" s="3"/>
    </row>
    <row r="23" spans="1:19" ht="18" customHeight="1" x14ac:dyDescent="0.25">
      <c r="A23" s="8" t="s">
        <v>70</v>
      </c>
      <c r="B23" s="48" t="s">
        <v>20</v>
      </c>
      <c r="C23" s="17">
        <v>1.68</v>
      </c>
      <c r="D23" s="27" t="s">
        <v>42</v>
      </c>
      <c r="E23" s="28" t="s">
        <v>42</v>
      </c>
      <c r="F23" s="29" t="s">
        <v>94</v>
      </c>
      <c r="G23" s="37">
        <v>862674.26</v>
      </c>
      <c r="H23" s="37">
        <v>845243.99999999988</v>
      </c>
      <c r="I23" s="30">
        <f t="shared" si="0"/>
        <v>845243.99999999988</v>
      </c>
      <c r="J23" s="31">
        <f t="shared" si="1"/>
        <v>422621.99999999994</v>
      </c>
      <c r="K23" s="31">
        <f t="shared" si="8"/>
        <v>211310.99999999997</v>
      </c>
      <c r="L23" s="31"/>
      <c r="M23" s="31">
        <f t="shared" si="9"/>
        <v>147917.69999999998</v>
      </c>
      <c r="N23" s="31"/>
      <c r="O23" s="31">
        <f t="shared" si="10"/>
        <v>63393.299999999988</v>
      </c>
      <c r="P23" s="31"/>
      <c r="Q23" s="3"/>
    </row>
    <row r="24" spans="1:19" ht="18" customHeight="1" x14ac:dyDescent="0.25">
      <c r="A24" s="9" t="s">
        <v>71</v>
      </c>
      <c r="B24" s="49" t="s">
        <v>21</v>
      </c>
      <c r="C24" s="18">
        <v>1.62</v>
      </c>
      <c r="D24" s="21" t="s">
        <v>43</v>
      </c>
      <c r="E24" s="22" t="s">
        <v>43</v>
      </c>
      <c r="F24" s="23" t="s">
        <v>95</v>
      </c>
      <c r="G24" s="36">
        <v>1114389.8799999999</v>
      </c>
      <c r="H24" s="36">
        <v>856061</v>
      </c>
      <c r="I24" s="24">
        <f t="shared" si="0"/>
        <v>856061</v>
      </c>
      <c r="J24" s="25">
        <f t="shared" si="1"/>
        <v>428030.5</v>
      </c>
      <c r="K24" s="25">
        <f t="shared" si="8"/>
        <v>214015.25</v>
      </c>
      <c r="L24" s="25"/>
      <c r="M24" s="25">
        <f t="shared" si="9"/>
        <v>149810.67499999999</v>
      </c>
      <c r="N24" s="25"/>
      <c r="O24" s="25">
        <f t="shared" si="10"/>
        <v>64204.574999999997</v>
      </c>
      <c r="P24" s="25"/>
      <c r="Q24" s="3"/>
    </row>
    <row r="25" spans="1:19" ht="18" customHeight="1" x14ac:dyDescent="0.25">
      <c r="A25" s="8" t="s">
        <v>72</v>
      </c>
      <c r="B25" s="48" t="s">
        <v>22</v>
      </c>
      <c r="C25" s="17">
        <v>1.46</v>
      </c>
      <c r="D25" s="27" t="s">
        <v>44</v>
      </c>
      <c r="E25" s="28" t="s">
        <v>44</v>
      </c>
      <c r="F25" s="29" t="s">
        <v>96</v>
      </c>
      <c r="G25" s="34">
        <v>170791.53</v>
      </c>
      <c r="H25" s="34">
        <v>136875.75</v>
      </c>
      <c r="I25" s="30">
        <f t="shared" si="0"/>
        <v>136875.75</v>
      </c>
      <c r="J25" s="31">
        <f t="shared" si="1"/>
        <v>68437.875</v>
      </c>
      <c r="K25" s="31">
        <f t="shared" si="8"/>
        <v>34218.9375</v>
      </c>
      <c r="L25" s="31"/>
      <c r="M25" s="31">
        <f t="shared" si="9"/>
        <v>23953.256249999999</v>
      </c>
      <c r="N25" s="31"/>
      <c r="O25" s="31">
        <f t="shared" si="10"/>
        <v>10265.68125</v>
      </c>
      <c r="P25" s="31"/>
      <c r="Q25" s="3"/>
    </row>
    <row r="26" spans="1:19" ht="18" customHeight="1" x14ac:dyDescent="0.25">
      <c r="A26" s="9" t="s">
        <v>13</v>
      </c>
      <c r="B26" s="49" t="s">
        <v>23</v>
      </c>
      <c r="C26" s="18">
        <v>1.41</v>
      </c>
      <c r="D26" s="21" t="s">
        <v>45</v>
      </c>
      <c r="E26" s="22" t="s">
        <v>52</v>
      </c>
      <c r="F26" s="23" t="s">
        <v>97</v>
      </c>
      <c r="G26" s="40">
        <v>106910.15</v>
      </c>
      <c r="H26" s="40">
        <v>98274.91</v>
      </c>
      <c r="I26" s="24">
        <f t="shared" si="0"/>
        <v>98274.91</v>
      </c>
      <c r="J26" s="25">
        <f t="shared" si="1"/>
        <v>49137.455000000002</v>
      </c>
      <c r="K26" s="25">
        <f t="shared" si="8"/>
        <v>24568.727500000001</v>
      </c>
      <c r="L26" s="25"/>
      <c r="M26" s="25">
        <f t="shared" si="9"/>
        <v>17198.109250000001</v>
      </c>
      <c r="N26" s="25"/>
      <c r="O26" s="25">
        <f t="shared" si="10"/>
        <v>7370.6182500000004</v>
      </c>
      <c r="P26" s="25"/>
      <c r="Q26" s="3"/>
    </row>
    <row r="27" spans="1:19" ht="18" customHeight="1" x14ac:dyDescent="0.25">
      <c r="A27" s="8" t="s">
        <v>73</v>
      </c>
      <c r="B27" s="48" t="s">
        <v>25</v>
      </c>
      <c r="C27" s="17">
        <v>1.23</v>
      </c>
      <c r="D27" s="27" t="s">
        <v>46</v>
      </c>
      <c r="E27" s="28" t="s">
        <v>46</v>
      </c>
      <c r="F27" s="29" t="s">
        <v>98</v>
      </c>
      <c r="G27" s="34">
        <v>1206809.24</v>
      </c>
      <c r="H27" s="34">
        <v>969425.93</v>
      </c>
      <c r="I27" s="30">
        <f t="shared" si="0"/>
        <v>969425.93</v>
      </c>
      <c r="J27" s="31">
        <f t="shared" si="1"/>
        <v>484712.96500000003</v>
      </c>
      <c r="K27" s="31">
        <f t="shared" si="8"/>
        <v>242356.48250000001</v>
      </c>
      <c r="L27" s="44"/>
      <c r="M27" s="31">
        <f t="shared" si="9"/>
        <v>169649.53775000002</v>
      </c>
      <c r="N27" s="44"/>
      <c r="O27" s="31">
        <f t="shared" si="10"/>
        <v>72706.94475000001</v>
      </c>
      <c r="P27" s="44"/>
      <c r="Q27" s="3"/>
    </row>
    <row r="28" spans="1:19" ht="18" customHeight="1" x14ac:dyDescent="0.25">
      <c r="A28" s="9" t="s">
        <v>74</v>
      </c>
      <c r="B28" s="47" t="s">
        <v>26</v>
      </c>
      <c r="C28" s="18">
        <v>1.17</v>
      </c>
      <c r="D28" s="21" t="s">
        <v>47</v>
      </c>
      <c r="E28" s="22" t="s">
        <v>47</v>
      </c>
      <c r="F28" s="23" t="s">
        <v>99</v>
      </c>
      <c r="G28" s="24">
        <v>114828</v>
      </c>
      <c r="H28" s="24">
        <v>113828</v>
      </c>
      <c r="I28" s="24">
        <f t="shared" si="0"/>
        <v>113828</v>
      </c>
      <c r="J28" s="25">
        <f t="shared" si="1"/>
        <v>56914</v>
      </c>
      <c r="K28" s="25">
        <f t="shared" si="8"/>
        <v>28457</v>
      </c>
      <c r="L28" s="50"/>
      <c r="M28" s="25">
        <f t="shared" si="9"/>
        <v>19919.900000000001</v>
      </c>
      <c r="N28" s="50"/>
      <c r="O28" s="25">
        <f t="shared" si="10"/>
        <v>8537.1</v>
      </c>
      <c r="P28" s="50"/>
      <c r="Q28" s="3"/>
    </row>
    <row r="29" spans="1:19" ht="18" customHeight="1" x14ac:dyDescent="0.25">
      <c r="A29" s="8" t="s">
        <v>75</v>
      </c>
      <c r="B29" s="48" t="s">
        <v>27</v>
      </c>
      <c r="C29" s="17">
        <v>1.1000000000000001</v>
      </c>
      <c r="D29" s="27" t="s">
        <v>48</v>
      </c>
      <c r="E29" s="28" t="s">
        <v>48</v>
      </c>
      <c r="F29" s="29" t="s">
        <v>100</v>
      </c>
      <c r="G29" s="37">
        <v>1107882.74</v>
      </c>
      <c r="H29" s="37">
        <v>950901.05</v>
      </c>
      <c r="I29" s="30">
        <f t="shared" si="0"/>
        <v>950901.05</v>
      </c>
      <c r="J29" s="31">
        <f t="shared" si="1"/>
        <v>475450.52500000002</v>
      </c>
      <c r="K29" s="31">
        <v>169444.95250000016</v>
      </c>
      <c r="L29" s="44">
        <v>68280.31</v>
      </c>
      <c r="M29" s="31">
        <v>118611.46675000012</v>
      </c>
      <c r="N29" s="44">
        <v>47796.217000000004</v>
      </c>
      <c r="O29" s="31">
        <v>50833.485750000051</v>
      </c>
      <c r="P29" s="44">
        <v>20484.092999999997</v>
      </c>
      <c r="Q29" s="3"/>
      <c r="R29" s="4"/>
      <c r="S29" s="4"/>
    </row>
    <row r="30" spans="1:19" ht="18" customHeight="1" x14ac:dyDescent="0.25">
      <c r="A30" s="9" t="s">
        <v>76</v>
      </c>
      <c r="B30" s="47" t="s">
        <v>24</v>
      </c>
      <c r="C30" s="18">
        <v>1.05</v>
      </c>
      <c r="D30" s="21" t="s">
        <v>49</v>
      </c>
      <c r="E30" s="22" t="s">
        <v>49</v>
      </c>
      <c r="F30" s="29" t="s">
        <v>100</v>
      </c>
      <c r="G30" s="24">
        <v>114561.56</v>
      </c>
      <c r="H30" s="25">
        <v>64000</v>
      </c>
      <c r="I30" s="24">
        <f t="shared" si="0"/>
        <v>64000</v>
      </c>
      <c r="J30" s="25">
        <f t="shared" si="1"/>
        <v>32000</v>
      </c>
      <c r="K30" s="51"/>
      <c r="L30" s="50">
        <f>(J30*50)/100</f>
        <v>16000</v>
      </c>
      <c r="M30" s="51"/>
      <c r="N30" s="50">
        <f>(J30*35)/100</f>
        <v>11200</v>
      </c>
      <c r="O30" s="51"/>
      <c r="P30" s="50">
        <f>(J30*15)/100</f>
        <v>4800</v>
      </c>
      <c r="Q30" s="1"/>
    </row>
    <row r="31" spans="1:19" ht="18" customHeight="1" x14ac:dyDescent="0.25">
      <c r="A31" s="11"/>
      <c r="B31" s="12"/>
      <c r="C31" s="13"/>
      <c r="D31" s="14"/>
      <c r="E31" s="14"/>
      <c r="F31" s="55" t="s">
        <v>55</v>
      </c>
      <c r="G31" s="52">
        <f>SUM(G10:G30)</f>
        <v>15634041.779999999</v>
      </c>
      <c r="H31" s="52">
        <f t="shared" ref="H31:J31" si="11">SUM(H10:H30)</f>
        <v>13760273.770000003</v>
      </c>
      <c r="I31" s="52">
        <f t="shared" si="11"/>
        <v>12857388.090000002</v>
      </c>
      <c r="J31" s="52">
        <f t="shared" si="11"/>
        <v>6428694.0450000009</v>
      </c>
      <c r="K31" s="51"/>
      <c r="L31" s="50"/>
      <c r="M31" s="51"/>
      <c r="N31" s="50"/>
      <c r="O31" s="51"/>
      <c r="P31" s="50"/>
    </row>
    <row r="32" spans="1:19" ht="15.75" thickBot="1" x14ac:dyDescent="0.3">
      <c r="A32" s="15"/>
      <c r="B32" s="16"/>
      <c r="C32" s="16"/>
      <c r="D32" s="16"/>
      <c r="E32" s="16"/>
      <c r="F32" s="53"/>
      <c r="G32" s="53"/>
      <c r="H32" s="62" t="s">
        <v>6</v>
      </c>
      <c r="I32" s="62"/>
      <c r="J32" s="62"/>
      <c r="K32" s="54">
        <f>SUM(K10:K30)</f>
        <v>2499306.0175000001</v>
      </c>
      <c r="L32" s="54">
        <f t="shared" ref="L32:P32" si="12">SUM(L10:L30)</f>
        <v>715041.00499999989</v>
      </c>
      <c r="M32" s="54">
        <f t="shared" si="12"/>
        <v>1749514.2122500003</v>
      </c>
      <c r="N32" s="54">
        <f t="shared" si="12"/>
        <v>500528.7035</v>
      </c>
      <c r="O32" s="54">
        <f t="shared" si="12"/>
        <v>749791.80524999998</v>
      </c>
      <c r="P32" s="54">
        <f t="shared" si="12"/>
        <v>214512.3015</v>
      </c>
      <c r="Q32" s="3"/>
      <c r="R32" s="2"/>
    </row>
    <row r="33" spans="1:17" x14ac:dyDescent="0.25">
      <c r="A33" s="15"/>
      <c r="B33" s="16"/>
      <c r="C33" s="16"/>
      <c r="D33" s="16"/>
      <c r="E33" s="16"/>
      <c r="F33" s="53"/>
      <c r="G33" s="53"/>
      <c r="H33" s="63" t="s">
        <v>7</v>
      </c>
      <c r="I33" s="63"/>
      <c r="J33" s="63"/>
      <c r="K33" s="56">
        <v>3214347.03</v>
      </c>
      <c r="L33" s="57"/>
      <c r="M33" s="56">
        <v>2250042.91</v>
      </c>
      <c r="N33" s="57"/>
      <c r="O33" s="56">
        <f>O32+P32</f>
        <v>964304.10675000004</v>
      </c>
      <c r="P33" s="57"/>
      <c r="Q33" s="3"/>
    </row>
    <row r="36" spans="1:17" x14ac:dyDescent="0.25">
      <c r="J36" s="2"/>
      <c r="L36" s="3"/>
      <c r="M36" s="3"/>
      <c r="N36" s="2"/>
      <c r="O36" s="2"/>
    </row>
    <row r="37" spans="1:17" x14ac:dyDescent="0.25">
      <c r="O37" s="2"/>
    </row>
  </sheetData>
  <mergeCells count="18">
    <mergeCell ref="J8:J9"/>
    <mergeCell ref="E8:E9"/>
    <mergeCell ref="O33:P33"/>
    <mergeCell ref="A8:A9"/>
    <mergeCell ref="B8:B9"/>
    <mergeCell ref="C8:C9"/>
    <mergeCell ref="D8:D9"/>
    <mergeCell ref="F8:F9"/>
    <mergeCell ref="G8:G9"/>
    <mergeCell ref="M8:N8"/>
    <mergeCell ref="O8:P8"/>
    <mergeCell ref="K8:L8"/>
    <mergeCell ref="H8:H9"/>
    <mergeCell ref="H32:J32"/>
    <mergeCell ref="H33:J33"/>
    <mergeCell ref="K33:L33"/>
    <mergeCell ref="M33:N33"/>
    <mergeCell ref="I8:I9"/>
  </mergeCells>
  <pageMargins left="0.31496062992125984" right="0.31496062992125984" top="0.35433070866141736" bottom="0.35433070866141736" header="0.31496062992125984" footer="0.31496062992125984"/>
  <pageSetup paperSize="9" orientation="landscape" horizontalDpi="4294967293" verticalDpi="4294967293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Per Decreto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2018-06-29T08:32:21Z</dcterms:modified>
</cp:coreProperties>
</file>