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ionemarche.intra\ormadfs\Application\Giunta\Utenti\ValutazioniAmbientali\VAS\S R Sv S\INDICATORI SRSvS-VAS\Schede_Metadati_VAS\SCHEDE_DEF\"/>
    </mc:Choice>
  </mc:AlternateContent>
  <bookViews>
    <workbookView xWindow="0" yWindow="0" windowWidth="19200" windowHeight="6930"/>
  </bookViews>
  <sheets>
    <sheet name="Emissioni CH4" sheetId="4" r:id="rId1"/>
    <sheet name="Calcolo" sheetId="1" r:id="rId2"/>
    <sheet name="Fonti" sheetId="3" r:id="rId3"/>
    <sheet name="Cibo" sheetId="6" r:id="rId4"/>
    <sheet name="Verde" sheetId="7" r:id="rId5"/>
    <sheet name="Carta" sheetId="8" r:id="rId6"/>
    <sheet name="Legno" sheetId="9" r:id="rId7"/>
    <sheet name="Tessile" sheetId="10" r:id="rId8"/>
    <sheet name="Pannolini" sheetId="11" r:id="rId9"/>
  </sheets>
  <externalReferences>
    <externalReference r:id="rId10"/>
  </externalReferences>
  <definedNames>
    <definedName name="CH4_fraction">[1]Parameters!$E$42</definedName>
    <definedName name="conv">[1]Parameters!$E$44</definedName>
    <definedName name="country">[1]Parameters!$D$2</definedName>
    <definedName name="DOC_table">[1]Defaults!$P$9:$Q$18</definedName>
    <definedName name="DOCF">[1]Parameters!$E$26</definedName>
    <definedName name="half_life">[1]Defaults!$D$9:$K$13</definedName>
    <definedName name="ox">[1]Parameters!$E$46</definedName>
    <definedName name="Regional_data">[1]Defaults!$W$9:$AH$27</definedName>
    <definedName name="Select2">[1]Defaults!$O$21</definedName>
    <definedName name="Select3">[1]Defaults!$W$5</definedName>
    <definedName name="selected">[1]Defaults!$G$18</definedName>
    <definedName name="year">[1]Parameters!$E$9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K6" i="1" l="1"/>
  <c r="B42" i="1" l="1"/>
  <c r="B43" i="1"/>
  <c r="B44" i="1"/>
  <c r="B45" i="1"/>
  <c r="B46" i="1"/>
  <c r="B47" i="1"/>
  <c r="B48" i="1"/>
  <c r="B19" i="1"/>
  <c r="B20" i="1"/>
  <c r="B21" i="1"/>
  <c r="B22" i="1"/>
  <c r="B23" i="1"/>
  <c r="B24" i="1"/>
  <c r="B25" i="1"/>
  <c r="B26" i="1"/>
  <c r="B27" i="1"/>
  <c r="B28" i="1"/>
  <c r="B29" i="1"/>
  <c r="B30" i="1"/>
  <c r="B31" i="1"/>
  <c r="B32" i="1"/>
  <c r="B33" i="1"/>
  <c r="B34" i="1"/>
  <c r="B35" i="1"/>
  <c r="B36" i="1"/>
  <c r="B37" i="1"/>
  <c r="B38" i="1"/>
  <c r="B39" i="1"/>
  <c r="B40" i="1"/>
  <c r="B41" i="1"/>
  <c r="B18" i="1"/>
  <c r="I12" i="6"/>
  <c r="I12" i="7"/>
  <c r="I12" i="8"/>
  <c r="I12" i="9"/>
  <c r="I12" i="10"/>
  <c r="I12" i="11"/>
  <c r="C70" i="11" l="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69" i="11"/>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69" i="10"/>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69" i="8"/>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69" i="7"/>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69" i="6"/>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69" i="9"/>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69" i="8"/>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69" i="7"/>
  <c r="C80" i="6" l="1"/>
  <c r="C82" i="6"/>
  <c r="C70" i="6"/>
  <c r="C71" i="6"/>
  <c r="C72" i="6"/>
  <c r="C73" i="6"/>
  <c r="C74" i="6"/>
  <c r="C75" i="6"/>
  <c r="C76" i="6"/>
  <c r="C77" i="6"/>
  <c r="C78" i="6"/>
  <c r="C79" i="6"/>
  <c r="C81" i="6"/>
  <c r="C83" i="6"/>
  <c r="C84" i="6"/>
  <c r="C85" i="6"/>
  <c r="C86" i="6"/>
  <c r="C87" i="6"/>
  <c r="C88" i="6"/>
  <c r="C89" i="6"/>
  <c r="C90" i="6"/>
  <c r="C91" i="6"/>
  <c r="C92" i="6"/>
  <c r="C93" i="6"/>
  <c r="C94" i="6"/>
  <c r="C95" i="6"/>
  <c r="C96" i="6"/>
  <c r="C97" i="6"/>
  <c r="C98" i="6"/>
  <c r="C99" i="6"/>
  <c r="C69" i="6"/>
  <c r="I10" i="8"/>
  <c r="I9" i="8"/>
  <c r="B3" i="11"/>
  <c r="I9" i="11"/>
  <c r="B19" i="11"/>
  <c r="D19" i="11"/>
  <c r="E19" i="11" s="1"/>
  <c r="B20" i="11"/>
  <c r="D20" i="11"/>
  <c r="B21" i="11"/>
  <c r="D21" i="11"/>
  <c r="B22" i="11"/>
  <c r="D22" i="11"/>
  <c r="B23" i="11"/>
  <c r="D23" i="11"/>
  <c r="B24" i="11"/>
  <c r="D24" i="11"/>
  <c r="E24" i="11" s="1"/>
  <c r="B25" i="11"/>
  <c r="D25" i="11"/>
  <c r="E25" i="11" s="1"/>
  <c r="B26" i="11"/>
  <c r="D26" i="11"/>
  <c r="B27" i="11"/>
  <c r="D27" i="11"/>
  <c r="B28" i="11"/>
  <c r="D28" i="11"/>
  <c r="E28" i="11" s="1"/>
  <c r="B29" i="11"/>
  <c r="D29" i="11"/>
  <c r="B30" i="11"/>
  <c r="D30" i="11"/>
  <c r="B31" i="11"/>
  <c r="D31" i="11"/>
  <c r="B32" i="11"/>
  <c r="D32" i="11"/>
  <c r="E32" i="11" s="1"/>
  <c r="B33" i="11"/>
  <c r="D33" i="11"/>
  <c r="B34" i="11"/>
  <c r="D34" i="11"/>
  <c r="B35" i="11"/>
  <c r="D35" i="11"/>
  <c r="B36" i="11"/>
  <c r="D36" i="11"/>
  <c r="E36" i="11" s="1"/>
  <c r="B37" i="11"/>
  <c r="D37" i="11"/>
  <c r="B38" i="11"/>
  <c r="D38" i="11"/>
  <c r="B39" i="11"/>
  <c r="D39" i="11"/>
  <c r="B40" i="11"/>
  <c r="D40" i="11"/>
  <c r="B41" i="11"/>
  <c r="D41" i="11"/>
  <c r="B42" i="11"/>
  <c r="D42" i="11"/>
  <c r="B43" i="11"/>
  <c r="D43" i="11"/>
  <c r="B44" i="11"/>
  <c r="D44" i="11"/>
  <c r="E44" i="11" s="1"/>
  <c r="B45" i="11"/>
  <c r="D45" i="11"/>
  <c r="B46" i="11"/>
  <c r="D46" i="11"/>
  <c r="E46" i="11" s="1"/>
  <c r="B47" i="11"/>
  <c r="D47" i="11"/>
  <c r="B48" i="11"/>
  <c r="D48" i="11"/>
  <c r="E48" i="11" s="1"/>
  <c r="B49" i="11"/>
  <c r="D49" i="11"/>
  <c r="B50" i="11"/>
  <c r="D50" i="11"/>
  <c r="B51" i="11"/>
  <c r="D51" i="11"/>
  <c r="E51" i="11" s="1"/>
  <c r="B52" i="11"/>
  <c r="D52" i="11"/>
  <c r="B53" i="11"/>
  <c r="D53" i="11"/>
  <c r="B54" i="11"/>
  <c r="D54" i="11"/>
  <c r="B55" i="11"/>
  <c r="D55" i="11"/>
  <c r="B56" i="11"/>
  <c r="D56" i="11"/>
  <c r="E56" i="11" s="1"/>
  <c r="B57" i="11"/>
  <c r="D57" i="11"/>
  <c r="B58" i="11"/>
  <c r="D58" i="11"/>
  <c r="E58" i="11" s="1"/>
  <c r="B59" i="11"/>
  <c r="D59" i="11"/>
  <c r="B60" i="11"/>
  <c r="D60" i="11"/>
  <c r="E60" i="11" s="1"/>
  <c r="B61" i="11"/>
  <c r="D61" i="11"/>
  <c r="B62" i="11"/>
  <c r="D62" i="11"/>
  <c r="B63" i="11"/>
  <c r="D63" i="11"/>
  <c r="B64" i="11"/>
  <c r="D64" i="11"/>
  <c r="E64" i="11" s="1"/>
  <c r="B65" i="11"/>
  <c r="D65" i="11"/>
  <c r="B66" i="11"/>
  <c r="D66" i="11"/>
  <c r="B67" i="11"/>
  <c r="D67" i="11"/>
  <c r="B68" i="11"/>
  <c r="D68" i="11"/>
  <c r="B3" i="10"/>
  <c r="B19" i="10"/>
  <c r="D19" i="10"/>
  <c r="B20" i="10"/>
  <c r="D20" i="10"/>
  <c r="B21" i="10"/>
  <c r="D21" i="10"/>
  <c r="B22" i="10"/>
  <c r="D22" i="10"/>
  <c r="E22" i="10" s="1"/>
  <c r="B23" i="10"/>
  <c r="D23" i="10"/>
  <c r="B24" i="10"/>
  <c r="D24" i="10"/>
  <c r="B25" i="10"/>
  <c r="D25" i="10"/>
  <c r="B26" i="10"/>
  <c r="D26" i="10"/>
  <c r="B27" i="10"/>
  <c r="D27" i="10"/>
  <c r="E27" i="10" s="1"/>
  <c r="B28" i="10"/>
  <c r="D28" i="10"/>
  <c r="B29" i="10"/>
  <c r="D29" i="10"/>
  <c r="B30" i="10"/>
  <c r="D30" i="10"/>
  <c r="E30" i="10" s="1"/>
  <c r="B31" i="10"/>
  <c r="D31" i="10"/>
  <c r="E31" i="10" s="1"/>
  <c r="B32" i="10"/>
  <c r="D32" i="10"/>
  <c r="B33" i="10"/>
  <c r="D33" i="10"/>
  <c r="B34" i="10"/>
  <c r="D34" i="10"/>
  <c r="E34" i="10" s="1"/>
  <c r="B35" i="10"/>
  <c r="D35" i="10"/>
  <c r="B36" i="10"/>
  <c r="D36" i="10"/>
  <c r="B37" i="10"/>
  <c r="D37" i="10"/>
  <c r="E37" i="10" s="1"/>
  <c r="B38" i="10"/>
  <c r="D38" i="10"/>
  <c r="B39" i="10"/>
  <c r="D39" i="10"/>
  <c r="E39" i="10" s="1"/>
  <c r="B40" i="10"/>
  <c r="D40" i="10"/>
  <c r="B41" i="10"/>
  <c r="D41" i="10"/>
  <c r="B42" i="10"/>
  <c r="D42" i="10"/>
  <c r="B43" i="10"/>
  <c r="D43" i="10"/>
  <c r="B44" i="10"/>
  <c r="D44" i="10"/>
  <c r="B45" i="10"/>
  <c r="D45" i="10"/>
  <c r="B46" i="10"/>
  <c r="D46" i="10"/>
  <c r="E46" i="10" s="1"/>
  <c r="B47" i="10"/>
  <c r="D47" i="10"/>
  <c r="B48" i="10"/>
  <c r="D48" i="10"/>
  <c r="B49" i="10"/>
  <c r="D49" i="10"/>
  <c r="B50" i="10"/>
  <c r="D50" i="10"/>
  <c r="E50" i="10" s="1"/>
  <c r="B51" i="10"/>
  <c r="D51" i="10"/>
  <c r="E51" i="10" s="1"/>
  <c r="B52" i="10"/>
  <c r="D52" i="10"/>
  <c r="B53" i="10"/>
  <c r="D53" i="10"/>
  <c r="B54" i="10"/>
  <c r="D54" i="10"/>
  <c r="E54" i="10" s="1"/>
  <c r="B55" i="10"/>
  <c r="D55" i="10"/>
  <c r="B56" i="10"/>
  <c r="D56" i="10"/>
  <c r="E56" i="10" s="1"/>
  <c r="B57" i="10"/>
  <c r="D57" i="10"/>
  <c r="B58" i="10"/>
  <c r="D58" i="10"/>
  <c r="E58" i="10" s="1"/>
  <c r="B59" i="10"/>
  <c r="D59" i="10"/>
  <c r="E59" i="10" s="1"/>
  <c r="B60" i="10"/>
  <c r="D60" i="10"/>
  <c r="B61" i="10"/>
  <c r="D61" i="10"/>
  <c r="E61" i="10" s="1"/>
  <c r="B62" i="10"/>
  <c r="D62" i="10"/>
  <c r="B63" i="10"/>
  <c r="D63" i="10"/>
  <c r="E63" i="10" s="1"/>
  <c r="B64" i="10"/>
  <c r="D64" i="10"/>
  <c r="B65" i="10"/>
  <c r="D65" i="10"/>
  <c r="B66" i="10"/>
  <c r="D66" i="10"/>
  <c r="E66" i="10" s="1"/>
  <c r="B67" i="10"/>
  <c r="D67" i="10"/>
  <c r="E67" i="10" s="1"/>
  <c r="B68" i="10"/>
  <c r="D68" i="10"/>
  <c r="E68" i="10" s="1"/>
  <c r="B3" i="9"/>
  <c r="I10"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3"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3" i="7"/>
  <c r="I9" i="7"/>
  <c r="I10" i="7"/>
  <c r="B19" i="7"/>
  <c r="D19" i="7"/>
  <c r="E19" i="7" s="1"/>
  <c r="B20" i="7"/>
  <c r="D20" i="7"/>
  <c r="E20" i="7" s="1"/>
  <c r="B21" i="7"/>
  <c r="D21" i="7"/>
  <c r="E21" i="7" s="1"/>
  <c r="B22" i="7"/>
  <c r="D22" i="7"/>
  <c r="E22" i="7" s="1"/>
  <c r="B23" i="7"/>
  <c r="D23" i="7"/>
  <c r="E23" i="7"/>
  <c r="B24" i="7"/>
  <c r="D24" i="7"/>
  <c r="B25" i="7"/>
  <c r="D25" i="7"/>
  <c r="E25" i="7" s="1"/>
  <c r="B26" i="7"/>
  <c r="D26" i="7"/>
  <c r="E26" i="7" s="1"/>
  <c r="B27" i="7"/>
  <c r="D27" i="7"/>
  <c r="B28" i="7"/>
  <c r="D28" i="7"/>
  <c r="E28" i="7" s="1"/>
  <c r="B29" i="7"/>
  <c r="D29" i="7"/>
  <c r="E29" i="7" s="1"/>
  <c r="B30" i="7"/>
  <c r="D30" i="7"/>
  <c r="E30" i="7" s="1"/>
  <c r="B31" i="7"/>
  <c r="D31" i="7"/>
  <c r="E31" i="7" s="1"/>
  <c r="B32" i="7"/>
  <c r="D32" i="7"/>
  <c r="E32" i="7" s="1"/>
  <c r="B33" i="7"/>
  <c r="D33" i="7"/>
  <c r="E33" i="7" s="1"/>
  <c r="B34" i="7"/>
  <c r="D34" i="7"/>
  <c r="E34" i="7" s="1"/>
  <c r="B35" i="7"/>
  <c r="D35" i="7"/>
  <c r="E35" i="7" s="1"/>
  <c r="B36" i="7"/>
  <c r="D36" i="7"/>
  <c r="E36" i="7"/>
  <c r="B37" i="7"/>
  <c r="D37" i="7"/>
  <c r="E37" i="7" s="1"/>
  <c r="B38" i="7"/>
  <c r="D38" i="7"/>
  <c r="E38" i="7" s="1"/>
  <c r="B39" i="7"/>
  <c r="D39" i="7"/>
  <c r="E39" i="7" s="1"/>
  <c r="B40" i="7"/>
  <c r="D40" i="7"/>
  <c r="E40" i="7" s="1"/>
  <c r="B41" i="7"/>
  <c r="D41" i="7"/>
  <c r="E41" i="7" s="1"/>
  <c r="B42" i="7"/>
  <c r="D42" i="7"/>
  <c r="E42" i="7" s="1"/>
  <c r="B43" i="7"/>
  <c r="D43" i="7"/>
  <c r="E43" i="7" s="1"/>
  <c r="B44" i="7"/>
  <c r="D44" i="7"/>
  <c r="E44" i="7" s="1"/>
  <c r="B45" i="7"/>
  <c r="D45" i="7"/>
  <c r="E45" i="7" s="1"/>
  <c r="B46" i="7"/>
  <c r="D46" i="7"/>
  <c r="E46" i="7" s="1"/>
  <c r="B47" i="7"/>
  <c r="D47" i="7"/>
  <c r="E47" i="7" s="1"/>
  <c r="B48" i="7"/>
  <c r="D48" i="7"/>
  <c r="E48" i="7" s="1"/>
  <c r="B49" i="7"/>
  <c r="D49" i="7"/>
  <c r="B50" i="7"/>
  <c r="D50" i="7"/>
  <c r="E50" i="7" s="1"/>
  <c r="B51" i="7"/>
  <c r="D51" i="7"/>
  <c r="E51" i="7" s="1"/>
  <c r="B52" i="7"/>
  <c r="D52" i="7"/>
  <c r="E52" i="7" s="1"/>
  <c r="B53" i="7"/>
  <c r="D53" i="7"/>
  <c r="E53" i="7" s="1"/>
  <c r="B54" i="7"/>
  <c r="D54" i="7"/>
  <c r="E54" i="7" s="1"/>
  <c r="G54" i="7" s="1"/>
  <c r="B55" i="7"/>
  <c r="D55" i="7"/>
  <c r="E55" i="7" s="1"/>
  <c r="B56" i="7"/>
  <c r="D56" i="7"/>
  <c r="E56" i="7" s="1"/>
  <c r="B57" i="7"/>
  <c r="D57" i="7"/>
  <c r="E57" i="7" s="1"/>
  <c r="B58" i="7"/>
  <c r="D58" i="7"/>
  <c r="E58" i="7" s="1"/>
  <c r="B59" i="7"/>
  <c r="D59" i="7"/>
  <c r="E59" i="7" s="1"/>
  <c r="B60" i="7"/>
  <c r="D60" i="7"/>
  <c r="E60" i="7" s="1"/>
  <c r="B61" i="7"/>
  <c r="D61" i="7"/>
  <c r="E61" i="7" s="1"/>
  <c r="F61" i="7" s="1"/>
  <c r="B62" i="7"/>
  <c r="D62" i="7"/>
  <c r="E62" i="7" s="1"/>
  <c r="F62" i="7" s="1"/>
  <c r="B63" i="7"/>
  <c r="D63" i="7"/>
  <c r="E63" i="7" s="1"/>
  <c r="B64" i="7"/>
  <c r="D64" i="7"/>
  <c r="E64" i="7" s="1"/>
  <c r="B65" i="7"/>
  <c r="D65" i="7"/>
  <c r="B66" i="7"/>
  <c r="D66" i="7"/>
  <c r="E66" i="7" s="1"/>
  <c r="B67" i="7"/>
  <c r="D67" i="7"/>
  <c r="E67" i="7" s="1"/>
  <c r="B68" i="7"/>
  <c r="D68" i="7"/>
  <c r="E68" i="7" s="1"/>
  <c r="F68" i="7" s="1"/>
  <c r="B3" i="6"/>
  <c r="I9" i="6"/>
  <c r="I10" i="6"/>
  <c r="B19" i="6"/>
  <c r="D19" i="6"/>
  <c r="E19" i="6" s="1"/>
  <c r="B20" i="6"/>
  <c r="D20" i="6"/>
  <c r="E20" i="6"/>
  <c r="B21" i="6"/>
  <c r="D21" i="6"/>
  <c r="E21" i="6" s="1"/>
  <c r="B22" i="6"/>
  <c r="D22" i="6"/>
  <c r="E22" i="6" s="1"/>
  <c r="F22" i="6" s="1"/>
  <c r="B23" i="6"/>
  <c r="D23" i="6"/>
  <c r="E23" i="6" s="1"/>
  <c r="B24" i="6"/>
  <c r="D24" i="6"/>
  <c r="B25" i="6"/>
  <c r="D25" i="6"/>
  <c r="E25" i="6" s="1"/>
  <c r="B26" i="6"/>
  <c r="D26" i="6"/>
  <c r="E26" i="6" s="1"/>
  <c r="B27" i="6"/>
  <c r="D27" i="6"/>
  <c r="E27" i="6" s="1"/>
  <c r="B28" i="6"/>
  <c r="D28" i="6"/>
  <c r="E28" i="6" s="1"/>
  <c r="B29" i="6"/>
  <c r="D29" i="6"/>
  <c r="E29" i="6" s="1"/>
  <c r="B30" i="6"/>
  <c r="D30" i="6"/>
  <c r="E30" i="6"/>
  <c r="B31" i="6"/>
  <c r="D31" i="6"/>
  <c r="E31" i="6"/>
  <c r="B32" i="6"/>
  <c r="D32" i="6"/>
  <c r="B33" i="6"/>
  <c r="D33" i="6"/>
  <c r="E33" i="6" s="1"/>
  <c r="B34" i="6"/>
  <c r="D34" i="6"/>
  <c r="E34" i="6" s="1"/>
  <c r="B35" i="6"/>
  <c r="D35" i="6"/>
  <c r="E35" i="6" s="1"/>
  <c r="B36" i="6"/>
  <c r="D36" i="6"/>
  <c r="E36" i="6" s="1"/>
  <c r="G36" i="6" s="1"/>
  <c r="B37" i="6"/>
  <c r="D37" i="6"/>
  <c r="E37" i="6" s="1"/>
  <c r="B38" i="6"/>
  <c r="D38" i="6"/>
  <c r="E38" i="6" s="1"/>
  <c r="G38" i="6" s="1"/>
  <c r="B39" i="6"/>
  <c r="D39" i="6"/>
  <c r="E39" i="6" s="1"/>
  <c r="B40" i="6"/>
  <c r="D40" i="6"/>
  <c r="B41" i="6"/>
  <c r="D41" i="6"/>
  <c r="E41" i="6" s="1"/>
  <c r="B42" i="6"/>
  <c r="D42" i="6"/>
  <c r="B43" i="6"/>
  <c r="D43" i="6"/>
  <c r="E43" i="6" s="1"/>
  <c r="B44" i="6"/>
  <c r="D44" i="6"/>
  <c r="E44" i="6" s="1"/>
  <c r="B45" i="6"/>
  <c r="D45" i="6"/>
  <c r="E45" i="6" s="1"/>
  <c r="B46" i="6"/>
  <c r="D46" i="6"/>
  <c r="E46" i="6" s="1"/>
  <c r="B47" i="6"/>
  <c r="D47" i="6"/>
  <c r="E47" i="6" s="1"/>
  <c r="F47" i="6" s="1"/>
  <c r="B48" i="6"/>
  <c r="D48" i="6"/>
  <c r="E48" i="6" s="1"/>
  <c r="B49" i="6"/>
  <c r="D49" i="6"/>
  <c r="E49" i="6" s="1"/>
  <c r="G49" i="6" s="1"/>
  <c r="B50" i="6"/>
  <c r="D50" i="6"/>
  <c r="E50" i="6" s="1"/>
  <c r="B51" i="6"/>
  <c r="D51" i="6"/>
  <c r="E51" i="6" s="1"/>
  <c r="B52" i="6"/>
  <c r="D52" i="6"/>
  <c r="E52" i="6" s="1"/>
  <c r="B53" i="6"/>
  <c r="D53" i="6"/>
  <c r="E53" i="6" s="1"/>
  <c r="B54" i="6"/>
  <c r="D54" i="6"/>
  <c r="E54" i="6" s="1"/>
  <c r="B55" i="6"/>
  <c r="D55" i="6"/>
  <c r="E55" i="6" s="1"/>
  <c r="B56" i="6"/>
  <c r="D56" i="6"/>
  <c r="E56" i="6" s="1"/>
  <c r="F56" i="6" s="1"/>
  <c r="B57" i="6"/>
  <c r="D57" i="6"/>
  <c r="E57" i="6" s="1"/>
  <c r="B58" i="6"/>
  <c r="D58" i="6"/>
  <c r="E58" i="6" s="1"/>
  <c r="B59" i="6"/>
  <c r="D59" i="6"/>
  <c r="E59" i="6" s="1"/>
  <c r="B60" i="6"/>
  <c r="D60" i="6"/>
  <c r="E60" i="6" s="1"/>
  <c r="B61" i="6"/>
  <c r="D61" i="6"/>
  <c r="E61" i="6" s="1"/>
  <c r="B62" i="6"/>
  <c r="D62" i="6"/>
  <c r="E62" i="6" s="1"/>
  <c r="B63" i="6"/>
  <c r="D63" i="6"/>
  <c r="E63" i="6" s="1"/>
  <c r="B64" i="6"/>
  <c r="D64" i="6"/>
  <c r="E64" i="6" s="1"/>
  <c r="B65" i="6"/>
  <c r="D65" i="6"/>
  <c r="E65" i="6" s="1"/>
  <c r="B66" i="6"/>
  <c r="D66" i="6"/>
  <c r="E66" i="6" s="1"/>
  <c r="B67" i="6"/>
  <c r="D67" i="6"/>
  <c r="E67" i="6" s="1"/>
  <c r="B68" i="6"/>
  <c r="D68" i="6"/>
  <c r="E68" i="6" s="1"/>
  <c r="D21" i="8"/>
  <c r="E21" i="8" s="1"/>
  <c r="D98" i="6" l="1"/>
  <c r="E98" i="6" s="1"/>
  <c r="D95" i="7"/>
  <c r="E95" i="7" s="1"/>
  <c r="G95" i="7" s="1"/>
  <c r="D42" i="8"/>
  <c r="E42" i="8" s="1"/>
  <c r="D74" i="8"/>
  <c r="E74" i="8" s="1"/>
  <c r="D72" i="8"/>
  <c r="E72" i="8" s="1"/>
  <c r="D96" i="6"/>
  <c r="E96" i="6" s="1"/>
  <c r="G96" i="6" s="1"/>
  <c r="D40" i="8"/>
  <c r="E40" i="8" s="1"/>
  <c r="D97" i="7"/>
  <c r="E97" i="7" s="1"/>
  <c r="D90" i="6"/>
  <c r="E90" i="6" s="1"/>
  <c r="F90" i="6" s="1"/>
  <c r="D89" i="7"/>
  <c r="E89" i="7" s="1"/>
  <c r="F89" i="7" s="1"/>
  <c r="D98" i="8"/>
  <c r="E98" i="8" s="1"/>
  <c r="D66" i="8"/>
  <c r="E66" i="8" s="1"/>
  <c r="G66" i="8" s="1"/>
  <c r="D34" i="8"/>
  <c r="E34" i="8" s="1"/>
  <c r="D88" i="6"/>
  <c r="E88" i="6" s="1"/>
  <c r="G88" i="6" s="1"/>
  <c r="D87" i="7"/>
  <c r="E87" i="7" s="1"/>
  <c r="G87" i="7" s="1"/>
  <c r="D96" i="8"/>
  <c r="E96" i="8" s="1"/>
  <c r="D64" i="8"/>
  <c r="E64" i="8" s="1"/>
  <c r="D32" i="8"/>
  <c r="E32" i="8" s="1"/>
  <c r="D82" i="6"/>
  <c r="E82" i="6" s="1"/>
  <c r="F82" i="6" s="1"/>
  <c r="D81" i="7"/>
  <c r="E81" i="7" s="1"/>
  <c r="D90" i="8"/>
  <c r="E90" i="8" s="1"/>
  <c r="D58" i="8"/>
  <c r="E58" i="8" s="1"/>
  <c r="D26" i="8"/>
  <c r="E26" i="8" s="1"/>
  <c r="D80" i="6"/>
  <c r="E80" i="6" s="1"/>
  <c r="F80" i="6" s="1"/>
  <c r="D79" i="7"/>
  <c r="E79" i="7" s="1"/>
  <c r="G79" i="7" s="1"/>
  <c r="D88" i="8"/>
  <c r="E88" i="8" s="1"/>
  <c r="D56" i="8"/>
  <c r="E56" i="8" s="1"/>
  <c r="D24" i="8"/>
  <c r="E24" i="8" s="1"/>
  <c r="D74" i="6"/>
  <c r="E74" i="6" s="1"/>
  <c r="F74" i="6" s="1"/>
  <c r="D73" i="7"/>
  <c r="E73" i="7" s="1"/>
  <c r="G73" i="7" s="1"/>
  <c r="D82" i="8"/>
  <c r="E82" i="8" s="1"/>
  <c r="D50" i="8"/>
  <c r="E50" i="8" s="1"/>
  <c r="D72" i="6"/>
  <c r="E72" i="6" s="1"/>
  <c r="F72" i="6" s="1"/>
  <c r="D71" i="7"/>
  <c r="E71" i="7" s="1"/>
  <c r="G71" i="7" s="1"/>
  <c r="D80" i="8"/>
  <c r="E80" i="8" s="1"/>
  <c r="D48" i="8"/>
  <c r="E48" i="8" s="1"/>
  <c r="D97" i="6"/>
  <c r="E97" i="6" s="1"/>
  <c r="D89" i="6"/>
  <c r="E89" i="6" s="1"/>
  <c r="F89" i="6" s="1"/>
  <c r="D81" i="6"/>
  <c r="E81" i="6" s="1"/>
  <c r="F81" i="6" s="1"/>
  <c r="D73" i="6"/>
  <c r="E73" i="6" s="1"/>
  <c r="D96" i="7"/>
  <c r="E96" i="7" s="1"/>
  <c r="G96" i="7" s="1"/>
  <c r="D88" i="7"/>
  <c r="E88" i="7" s="1"/>
  <c r="F88" i="7" s="1"/>
  <c r="D80" i="7"/>
  <c r="E80" i="7" s="1"/>
  <c r="G80" i="7" s="1"/>
  <c r="D72" i="7"/>
  <c r="E72" i="7" s="1"/>
  <c r="G72" i="7" s="1"/>
  <c r="D97" i="8"/>
  <c r="E97" i="8" s="1"/>
  <c r="D89" i="8"/>
  <c r="E89" i="8" s="1"/>
  <c r="D81" i="8"/>
  <c r="E81" i="8" s="1"/>
  <c r="D73" i="8"/>
  <c r="E73" i="8" s="1"/>
  <c r="D65" i="8"/>
  <c r="E65" i="8" s="1"/>
  <c r="D57" i="8"/>
  <c r="E57" i="8" s="1"/>
  <c r="D49" i="8"/>
  <c r="E49" i="8" s="1"/>
  <c r="D41" i="8"/>
  <c r="E41" i="8" s="1"/>
  <c r="D33" i="8"/>
  <c r="E33" i="8" s="1"/>
  <c r="D25" i="8"/>
  <c r="E25" i="8" s="1"/>
  <c r="D95" i="6"/>
  <c r="E95" i="6" s="1"/>
  <c r="G95" i="6" s="1"/>
  <c r="D87" i="6"/>
  <c r="E87" i="6" s="1"/>
  <c r="G87" i="6" s="1"/>
  <c r="D79" i="6"/>
  <c r="E79" i="6" s="1"/>
  <c r="D71" i="6"/>
  <c r="E71" i="6" s="1"/>
  <c r="F71" i="6" s="1"/>
  <c r="D94" i="7"/>
  <c r="E94" i="7" s="1"/>
  <c r="F94" i="7" s="1"/>
  <c r="D86" i="7"/>
  <c r="E86" i="7" s="1"/>
  <c r="G86" i="7" s="1"/>
  <c r="D78" i="7"/>
  <c r="E78" i="7" s="1"/>
  <c r="F78" i="7" s="1"/>
  <c r="D70" i="7"/>
  <c r="E70" i="7" s="1"/>
  <c r="F70" i="7" s="1"/>
  <c r="D95" i="8"/>
  <c r="E95" i="8" s="1"/>
  <c r="D87" i="8"/>
  <c r="E87" i="8" s="1"/>
  <c r="D79" i="8"/>
  <c r="E79" i="8" s="1"/>
  <c r="D71" i="8"/>
  <c r="E71" i="8" s="1"/>
  <c r="D63" i="8"/>
  <c r="E63" i="8" s="1"/>
  <c r="D55" i="8"/>
  <c r="E55" i="8" s="1"/>
  <c r="D47" i="8"/>
  <c r="E47" i="8" s="1"/>
  <c r="D39" i="8"/>
  <c r="E39" i="8" s="1"/>
  <c r="D31" i="8"/>
  <c r="E31" i="8" s="1"/>
  <c r="D23" i="8"/>
  <c r="E23" i="8" s="1"/>
  <c r="D94" i="6"/>
  <c r="E94" i="6" s="1"/>
  <c r="F94" i="6" s="1"/>
  <c r="D86" i="6"/>
  <c r="E86" i="6" s="1"/>
  <c r="G86" i="6" s="1"/>
  <c r="D78" i="6"/>
  <c r="E78" i="6" s="1"/>
  <c r="F78" i="6" s="1"/>
  <c r="D70" i="6"/>
  <c r="E70" i="6" s="1"/>
  <c r="G70" i="6" s="1"/>
  <c r="D93" i="7"/>
  <c r="E93" i="7" s="1"/>
  <c r="G93" i="7" s="1"/>
  <c r="D85" i="7"/>
  <c r="E85" i="7" s="1"/>
  <c r="F85" i="7" s="1"/>
  <c r="D77" i="7"/>
  <c r="E77" i="7" s="1"/>
  <c r="G77" i="7" s="1"/>
  <c r="D94" i="8"/>
  <c r="E94" i="8" s="1"/>
  <c r="D86" i="8"/>
  <c r="E86" i="8" s="1"/>
  <c r="D78" i="8"/>
  <c r="E78" i="8" s="1"/>
  <c r="D70" i="8"/>
  <c r="E70" i="8" s="1"/>
  <c r="D62" i="8"/>
  <c r="E62" i="8" s="1"/>
  <c r="D54" i="8"/>
  <c r="E54" i="8" s="1"/>
  <c r="D46" i="8"/>
  <c r="E46" i="8" s="1"/>
  <c r="D38" i="8"/>
  <c r="E38" i="8" s="1"/>
  <c r="D30" i="8"/>
  <c r="E30" i="8" s="1"/>
  <c r="D22" i="8"/>
  <c r="E22" i="8" s="1"/>
  <c r="D93" i="6"/>
  <c r="E93" i="6" s="1"/>
  <c r="D85" i="6"/>
  <c r="E85" i="6" s="1"/>
  <c r="F85" i="6" s="1"/>
  <c r="D77" i="6"/>
  <c r="E77" i="6" s="1"/>
  <c r="F77" i="6" s="1"/>
  <c r="D69" i="7"/>
  <c r="E69" i="7" s="1"/>
  <c r="G69" i="7" s="1"/>
  <c r="D92" i="7"/>
  <c r="E92" i="7" s="1"/>
  <c r="F92" i="7" s="1"/>
  <c r="D84" i="7"/>
  <c r="E84" i="7" s="1"/>
  <c r="F84" i="7" s="1"/>
  <c r="D76" i="7"/>
  <c r="E76" i="7" s="1"/>
  <c r="F76" i="7" s="1"/>
  <c r="D93" i="8"/>
  <c r="E93" i="8" s="1"/>
  <c r="D85" i="8"/>
  <c r="E85" i="8" s="1"/>
  <c r="D77" i="8"/>
  <c r="E77" i="8" s="1"/>
  <c r="D69" i="8"/>
  <c r="E69" i="8" s="1"/>
  <c r="D61" i="8"/>
  <c r="E61" i="8" s="1"/>
  <c r="D53" i="8"/>
  <c r="E53" i="8" s="1"/>
  <c r="D45" i="8"/>
  <c r="E45" i="8" s="1"/>
  <c r="D37" i="8"/>
  <c r="E37" i="8" s="1"/>
  <c r="D29" i="8"/>
  <c r="E29" i="8" s="1"/>
  <c r="D71" i="10"/>
  <c r="E71" i="10" s="1"/>
  <c r="D79" i="10"/>
  <c r="E79" i="10" s="1"/>
  <c r="D87" i="10"/>
  <c r="E87" i="10" s="1"/>
  <c r="D95" i="10"/>
  <c r="E95" i="10" s="1"/>
  <c r="D22" i="9"/>
  <c r="E22" i="9" s="1"/>
  <c r="F22" i="9" s="1"/>
  <c r="D30" i="9"/>
  <c r="E30" i="9" s="1"/>
  <c r="D38" i="9"/>
  <c r="E38" i="9" s="1"/>
  <c r="G38" i="9" s="1"/>
  <c r="D46" i="9"/>
  <c r="E46" i="9" s="1"/>
  <c r="F46" i="9" s="1"/>
  <c r="D54" i="9"/>
  <c r="E54" i="9" s="1"/>
  <c r="G54" i="9" s="1"/>
  <c r="D62" i="9"/>
  <c r="E62" i="9" s="1"/>
  <c r="F62" i="9" s="1"/>
  <c r="D70" i="9"/>
  <c r="E70" i="9" s="1"/>
  <c r="F70" i="9" s="1"/>
  <c r="D78" i="9"/>
  <c r="E78" i="9" s="1"/>
  <c r="G78" i="9" s="1"/>
  <c r="D86" i="9"/>
  <c r="E86" i="9" s="1"/>
  <c r="G86" i="9" s="1"/>
  <c r="D94" i="9"/>
  <c r="E94" i="9" s="1"/>
  <c r="G94" i="9" s="1"/>
  <c r="D26" i="9"/>
  <c r="E26" i="9" s="1"/>
  <c r="D42" i="9"/>
  <c r="E42" i="9" s="1"/>
  <c r="F42" i="9" s="1"/>
  <c r="D74" i="9"/>
  <c r="E74" i="9" s="1"/>
  <c r="F74" i="9" s="1"/>
  <c r="D98" i="9"/>
  <c r="E98" i="9" s="1"/>
  <c r="F98" i="9" s="1"/>
  <c r="D79" i="11"/>
  <c r="E79" i="11" s="1"/>
  <c r="D84" i="10"/>
  <c r="E84" i="10" s="1"/>
  <c r="G84" i="10" s="1"/>
  <c r="D27" i="9"/>
  <c r="E27" i="9" s="1"/>
  <c r="D51" i="9"/>
  <c r="E51" i="9" s="1"/>
  <c r="F51" i="9" s="1"/>
  <c r="D75" i="9"/>
  <c r="E75" i="9" s="1"/>
  <c r="F75" i="9" s="1"/>
  <c r="D99" i="9"/>
  <c r="E99" i="9" s="1"/>
  <c r="F99" i="9" s="1"/>
  <c r="D73" i="11"/>
  <c r="E73" i="11" s="1"/>
  <c r="D77" i="11"/>
  <c r="E77" i="11" s="1"/>
  <c r="D81" i="11"/>
  <c r="E81" i="11" s="1"/>
  <c r="D85" i="11"/>
  <c r="E85" i="11" s="1"/>
  <c r="D89" i="11"/>
  <c r="E89" i="11" s="1"/>
  <c r="D93" i="11"/>
  <c r="E93" i="11" s="1"/>
  <c r="D97" i="11"/>
  <c r="E97" i="11" s="1"/>
  <c r="G97" i="11" s="1"/>
  <c r="D72" i="10"/>
  <c r="E72" i="10" s="1"/>
  <c r="D80" i="10"/>
  <c r="E80" i="10" s="1"/>
  <c r="D88" i="10"/>
  <c r="E88" i="10" s="1"/>
  <c r="D96" i="10"/>
  <c r="E96" i="10" s="1"/>
  <c r="D23" i="9"/>
  <c r="E23" i="9" s="1"/>
  <c r="D31" i="9"/>
  <c r="E31" i="9" s="1"/>
  <c r="F31" i="9" s="1"/>
  <c r="D39" i="9"/>
  <c r="E39" i="9" s="1"/>
  <c r="F39" i="9" s="1"/>
  <c r="D47" i="9"/>
  <c r="E47" i="9" s="1"/>
  <c r="F47" i="9" s="1"/>
  <c r="D55" i="9"/>
  <c r="E55" i="9" s="1"/>
  <c r="F55" i="9" s="1"/>
  <c r="D63" i="9"/>
  <c r="E63" i="9" s="1"/>
  <c r="F63" i="9" s="1"/>
  <c r="D71" i="9"/>
  <c r="E71" i="9" s="1"/>
  <c r="F71" i="9" s="1"/>
  <c r="D79" i="9"/>
  <c r="E79" i="9" s="1"/>
  <c r="G79" i="9" s="1"/>
  <c r="D87" i="9"/>
  <c r="E87" i="9" s="1"/>
  <c r="F87" i="9" s="1"/>
  <c r="D95" i="9"/>
  <c r="E95" i="9" s="1"/>
  <c r="G95" i="9" s="1"/>
  <c r="D91" i="10"/>
  <c r="E91" i="10" s="1"/>
  <c r="D50" i="9"/>
  <c r="E50" i="9" s="1"/>
  <c r="G50" i="9" s="1"/>
  <c r="D73" i="10"/>
  <c r="E73" i="10" s="1"/>
  <c r="D81" i="10"/>
  <c r="E81" i="10" s="1"/>
  <c r="D89" i="10"/>
  <c r="E89" i="10" s="1"/>
  <c r="D97" i="10"/>
  <c r="E97" i="10" s="1"/>
  <c r="D24" i="9"/>
  <c r="E24" i="9" s="1"/>
  <c r="G24" i="9" s="1"/>
  <c r="D32" i="9"/>
  <c r="E32" i="9" s="1"/>
  <c r="D40" i="9"/>
  <c r="E40" i="9" s="1"/>
  <c r="D48" i="9"/>
  <c r="E48" i="9" s="1"/>
  <c r="F48" i="9" s="1"/>
  <c r="D56" i="9"/>
  <c r="E56" i="9" s="1"/>
  <c r="F56" i="9" s="1"/>
  <c r="D64" i="9"/>
  <c r="E64" i="9" s="1"/>
  <c r="F64" i="9" s="1"/>
  <c r="D72" i="9"/>
  <c r="E72" i="9" s="1"/>
  <c r="F72" i="9" s="1"/>
  <c r="D80" i="9"/>
  <c r="E80" i="9" s="1"/>
  <c r="F80" i="9" s="1"/>
  <c r="D88" i="9"/>
  <c r="E88" i="9" s="1"/>
  <c r="D96" i="9"/>
  <c r="E96" i="9" s="1"/>
  <c r="D83" i="10"/>
  <c r="E83" i="10" s="1"/>
  <c r="D34" i="9"/>
  <c r="E34" i="9" s="1"/>
  <c r="D66" i="9"/>
  <c r="E66" i="9" s="1"/>
  <c r="G66" i="9" s="1"/>
  <c r="D90" i="9"/>
  <c r="E90" i="9" s="1"/>
  <c r="G90" i="9" s="1"/>
  <c r="D71" i="11"/>
  <c r="E71" i="11" s="1"/>
  <c r="G71" i="11" s="1"/>
  <c r="D83" i="11"/>
  <c r="E83" i="11" s="1"/>
  <c r="F83" i="11" s="1"/>
  <c r="D87" i="11"/>
  <c r="E87" i="11" s="1"/>
  <c r="F87" i="11" s="1"/>
  <c r="D91" i="11"/>
  <c r="E91" i="11" s="1"/>
  <c r="F91" i="11" s="1"/>
  <c r="D95" i="11"/>
  <c r="E95" i="11" s="1"/>
  <c r="D76" i="10"/>
  <c r="E76" i="10" s="1"/>
  <c r="D92" i="10"/>
  <c r="E92" i="10" s="1"/>
  <c r="D35" i="9"/>
  <c r="E35" i="9" s="1"/>
  <c r="D59" i="9"/>
  <c r="E59" i="9" s="1"/>
  <c r="F59" i="9" s="1"/>
  <c r="D67" i="9"/>
  <c r="E67" i="9" s="1"/>
  <c r="F67" i="9" s="1"/>
  <c r="D91" i="9"/>
  <c r="E91" i="9" s="1"/>
  <c r="F91" i="9" s="1"/>
  <c r="D70" i="11"/>
  <c r="E70" i="11" s="1"/>
  <c r="G70" i="11" s="1"/>
  <c r="D74" i="11"/>
  <c r="E74" i="11" s="1"/>
  <c r="D78" i="11"/>
  <c r="E78" i="11" s="1"/>
  <c r="G78" i="11" s="1"/>
  <c r="D82" i="11"/>
  <c r="E82" i="11" s="1"/>
  <c r="D86" i="11"/>
  <c r="E86" i="11" s="1"/>
  <c r="D90" i="11"/>
  <c r="E90" i="11" s="1"/>
  <c r="F90" i="11" s="1"/>
  <c r="D94" i="11"/>
  <c r="E94" i="11" s="1"/>
  <c r="D98" i="11"/>
  <c r="E98" i="11" s="1"/>
  <c r="F98" i="11" s="1"/>
  <c r="D74" i="10"/>
  <c r="E74" i="10" s="1"/>
  <c r="D82" i="10"/>
  <c r="E82" i="10" s="1"/>
  <c r="D90" i="10"/>
  <c r="E90" i="10" s="1"/>
  <c r="D98" i="10"/>
  <c r="E98" i="10" s="1"/>
  <c r="D25" i="9"/>
  <c r="E25" i="9" s="1"/>
  <c r="F25" i="9" s="1"/>
  <c r="D33" i="9"/>
  <c r="E33" i="9" s="1"/>
  <c r="F33" i="9" s="1"/>
  <c r="D41" i="9"/>
  <c r="E41" i="9" s="1"/>
  <c r="F41" i="9" s="1"/>
  <c r="D49" i="9"/>
  <c r="E49" i="9" s="1"/>
  <c r="F49" i="9" s="1"/>
  <c r="D57" i="9"/>
  <c r="E57" i="9" s="1"/>
  <c r="F57" i="9" s="1"/>
  <c r="D65" i="9"/>
  <c r="E65" i="9" s="1"/>
  <c r="F65" i="9" s="1"/>
  <c r="D73" i="9"/>
  <c r="E73" i="9" s="1"/>
  <c r="F73" i="9" s="1"/>
  <c r="D81" i="9"/>
  <c r="E81" i="9" s="1"/>
  <c r="F81" i="9" s="1"/>
  <c r="D89" i="9"/>
  <c r="E89" i="9" s="1"/>
  <c r="F89" i="9" s="1"/>
  <c r="D97" i="9"/>
  <c r="E97" i="9" s="1"/>
  <c r="F97" i="9" s="1"/>
  <c r="D99" i="10"/>
  <c r="E99" i="10" s="1"/>
  <c r="D58" i="9"/>
  <c r="E58" i="9" s="1"/>
  <c r="F58" i="9" s="1"/>
  <c r="D82" i="9"/>
  <c r="E82" i="9" s="1"/>
  <c r="G82" i="9" s="1"/>
  <c r="D75" i="11"/>
  <c r="E75" i="11" s="1"/>
  <c r="G75" i="11" s="1"/>
  <c r="D99" i="11"/>
  <c r="E99" i="11" s="1"/>
  <c r="D69" i="10"/>
  <c r="E69" i="10" s="1"/>
  <c r="D43" i="9"/>
  <c r="E43" i="9" s="1"/>
  <c r="F43" i="9" s="1"/>
  <c r="D83" i="9"/>
  <c r="E83" i="9" s="1"/>
  <c r="F83" i="9" s="1"/>
  <c r="D75" i="10"/>
  <c r="E75" i="10" s="1"/>
  <c r="D69" i="11"/>
  <c r="E69" i="11" s="1"/>
  <c r="D77" i="10"/>
  <c r="E77" i="10" s="1"/>
  <c r="D85" i="10"/>
  <c r="E85" i="10" s="1"/>
  <c r="D93" i="10"/>
  <c r="E93" i="10" s="1"/>
  <c r="D20" i="9"/>
  <c r="E20" i="9" s="1"/>
  <c r="F20" i="9" s="1"/>
  <c r="D28" i="9"/>
  <c r="E28" i="9" s="1"/>
  <c r="F28" i="9" s="1"/>
  <c r="D36" i="9"/>
  <c r="E36" i="9" s="1"/>
  <c r="G36" i="9" s="1"/>
  <c r="D44" i="9"/>
  <c r="E44" i="9" s="1"/>
  <c r="F44" i="9" s="1"/>
  <c r="D52" i="9"/>
  <c r="E52" i="9" s="1"/>
  <c r="F52" i="9" s="1"/>
  <c r="D60" i="9"/>
  <c r="E60" i="9" s="1"/>
  <c r="F60" i="9" s="1"/>
  <c r="D68" i="9"/>
  <c r="E68" i="9" s="1"/>
  <c r="G68" i="9" s="1"/>
  <c r="D76" i="9"/>
  <c r="E76" i="9" s="1"/>
  <c r="D84" i="9"/>
  <c r="E84" i="9" s="1"/>
  <c r="D92" i="9"/>
  <c r="E92" i="9" s="1"/>
  <c r="D19" i="9"/>
  <c r="E19" i="9" s="1"/>
  <c r="F19" i="9" s="1"/>
  <c r="H19" i="9" s="1"/>
  <c r="D72" i="11"/>
  <c r="E72" i="11" s="1"/>
  <c r="G72" i="11" s="1"/>
  <c r="D76" i="11"/>
  <c r="E76" i="11" s="1"/>
  <c r="F76" i="11" s="1"/>
  <c r="D80" i="11"/>
  <c r="E80" i="11" s="1"/>
  <c r="F80" i="11" s="1"/>
  <c r="D84" i="11"/>
  <c r="E84" i="11" s="1"/>
  <c r="G84" i="11" s="1"/>
  <c r="D88" i="11"/>
  <c r="E88" i="11" s="1"/>
  <c r="F88" i="11" s="1"/>
  <c r="D92" i="11"/>
  <c r="E92" i="11" s="1"/>
  <c r="F92" i="11" s="1"/>
  <c r="D96" i="11"/>
  <c r="E96" i="11" s="1"/>
  <c r="F96" i="11" s="1"/>
  <c r="D70" i="10"/>
  <c r="E70" i="10" s="1"/>
  <c r="D78" i="10"/>
  <c r="E78" i="10" s="1"/>
  <c r="D86" i="10"/>
  <c r="E86" i="10" s="1"/>
  <c r="D94" i="10"/>
  <c r="E94" i="10" s="1"/>
  <c r="D21" i="9"/>
  <c r="E21" i="9" s="1"/>
  <c r="D29" i="9"/>
  <c r="E29" i="9" s="1"/>
  <c r="D37" i="9"/>
  <c r="E37" i="9" s="1"/>
  <c r="F37" i="9" s="1"/>
  <c r="D45" i="9"/>
  <c r="E45" i="9" s="1"/>
  <c r="D53" i="9"/>
  <c r="E53" i="9" s="1"/>
  <c r="F53" i="9" s="1"/>
  <c r="D61" i="9"/>
  <c r="E61" i="9" s="1"/>
  <c r="F61" i="9" s="1"/>
  <c r="D69" i="9"/>
  <c r="E69" i="9" s="1"/>
  <c r="F69" i="9" s="1"/>
  <c r="D77" i="9"/>
  <c r="E77" i="9" s="1"/>
  <c r="F77" i="9" s="1"/>
  <c r="D85" i="9"/>
  <c r="E85" i="9" s="1"/>
  <c r="G85" i="9" s="1"/>
  <c r="D93" i="9"/>
  <c r="E93" i="9" s="1"/>
  <c r="D69" i="6"/>
  <c r="E69" i="6" s="1"/>
  <c r="F69" i="6" s="1"/>
  <c r="D92" i="6"/>
  <c r="E92" i="6" s="1"/>
  <c r="F92" i="6" s="1"/>
  <c r="D84" i="6"/>
  <c r="E84" i="6" s="1"/>
  <c r="G84" i="6" s="1"/>
  <c r="D76" i="6"/>
  <c r="E76" i="6" s="1"/>
  <c r="F76" i="6" s="1"/>
  <c r="D99" i="7"/>
  <c r="E99" i="7" s="1"/>
  <c r="F99" i="7" s="1"/>
  <c r="D91" i="7"/>
  <c r="E91" i="7" s="1"/>
  <c r="F91" i="7" s="1"/>
  <c r="D83" i="7"/>
  <c r="E83" i="7" s="1"/>
  <c r="F83" i="7" s="1"/>
  <c r="D75" i="7"/>
  <c r="E75" i="7" s="1"/>
  <c r="F75" i="7" s="1"/>
  <c r="D19" i="8"/>
  <c r="E19" i="8" s="1"/>
  <c r="D92" i="8"/>
  <c r="E92" i="8" s="1"/>
  <c r="D84" i="8"/>
  <c r="E84" i="8" s="1"/>
  <c r="D76" i="8"/>
  <c r="E76" i="8" s="1"/>
  <c r="D68" i="8"/>
  <c r="E68" i="8" s="1"/>
  <c r="D60" i="8"/>
  <c r="E60" i="8" s="1"/>
  <c r="D52" i="8"/>
  <c r="E52" i="8" s="1"/>
  <c r="D44" i="8"/>
  <c r="E44" i="8" s="1"/>
  <c r="D36" i="8"/>
  <c r="E36" i="8" s="1"/>
  <c r="D28" i="8"/>
  <c r="E28" i="8" s="1"/>
  <c r="D20" i="8"/>
  <c r="E20" i="8" s="1"/>
  <c r="D99" i="6"/>
  <c r="E99" i="6" s="1"/>
  <c r="D91" i="6"/>
  <c r="E91" i="6" s="1"/>
  <c r="D83" i="6"/>
  <c r="E83" i="6" s="1"/>
  <c r="D75" i="6"/>
  <c r="E75" i="6" s="1"/>
  <c r="F75" i="6" s="1"/>
  <c r="D98" i="7"/>
  <c r="E98" i="7" s="1"/>
  <c r="G98" i="7" s="1"/>
  <c r="D90" i="7"/>
  <c r="E90" i="7" s="1"/>
  <c r="F90" i="7" s="1"/>
  <c r="D82" i="7"/>
  <c r="E82" i="7" s="1"/>
  <c r="F82" i="7" s="1"/>
  <c r="D74" i="7"/>
  <c r="E74" i="7" s="1"/>
  <c r="G74" i="7" s="1"/>
  <c r="D99" i="8"/>
  <c r="E99" i="8" s="1"/>
  <c r="D91" i="8"/>
  <c r="E91" i="8" s="1"/>
  <c r="D83" i="8"/>
  <c r="E83" i="8" s="1"/>
  <c r="D75" i="8"/>
  <c r="E75" i="8" s="1"/>
  <c r="D67" i="8"/>
  <c r="E67" i="8" s="1"/>
  <c r="D59" i="8"/>
  <c r="E59" i="8" s="1"/>
  <c r="D51" i="8"/>
  <c r="E51" i="8" s="1"/>
  <c r="D43" i="8"/>
  <c r="E43" i="8" s="1"/>
  <c r="D35" i="8"/>
  <c r="E35" i="8" s="1"/>
  <c r="D27" i="8"/>
  <c r="E27" i="8" s="1"/>
  <c r="F58" i="11"/>
  <c r="F51" i="11"/>
  <c r="F32" i="11"/>
  <c r="E26" i="10"/>
  <c r="E52" i="11"/>
  <c r="F52" i="11" s="1"/>
  <c r="E43" i="11"/>
  <c r="F43" i="11" s="1"/>
  <c r="E40" i="11"/>
  <c r="F40" i="11" s="1"/>
  <c r="E65" i="10"/>
  <c r="E53" i="10"/>
  <c r="E36" i="10"/>
  <c r="E23" i="11"/>
  <c r="G23" i="11" s="1"/>
  <c r="E20" i="11"/>
  <c r="F20" i="11" s="1"/>
  <c r="E43" i="10"/>
  <c r="E33" i="10"/>
  <c r="E21" i="10"/>
  <c r="E68" i="11"/>
  <c r="F68" i="11" s="1"/>
  <c r="E66" i="11"/>
  <c r="G66" i="11" s="1"/>
  <c r="E59" i="11"/>
  <c r="F59" i="11" s="1"/>
  <c r="E35" i="11"/>
  <c r="G35" i="11" s="1"/>
  <c r="E30" i="11"/>
  <c r="F30" i="11" s="1"/>
  <c r="I10" i="11"/>
  <c r="E64" i="10"/>
  <c r="E62" i="10"/>
  <c r="E40" i="10"/>
  <c r="E28" i="10"/>
  <c r="E54" i="11"/>
  <c r="F54" i="11" s="1"/>
  <c r="E47" i="11"/>
  <c r="G47" i="11" s="1"/>
  <c r="E42" i="11"/>
  <c r="F42" i="11" s="1"/>
  <c r="E41" i="10"/>
  <c r="E29" i="10"/>
  <c r="E19" i="10"/>
  <c r="E62" i="11"/>
  <c r="F62" i="11" s="1"/>
  <c r="E38" i="11"/>
  <c r="G38" i="11" s="1"/>
  <c r="E60" i="10"/>
  <c r="E55" i="10"/>
  <c r="E38" i="10"/>
  <c r="E23" i="10"/>
  <c r="E50" i="11"/>
  <c r="G50" i="11" s="1"/>
  <c r="E57" i="10"/>
  <c r="E52" i="10"/>
  <c r="E47" i="10"/>
  <c r="E45" i="10"/>
  <c r="E42" i="10"/>
  <c r="E35" i="10"/>
  <c r="E25" i="10"/>
  <c r="G58" i="11"/>
  <c r="E27" i="11"/>
  <c r="F27" i="11" s="1"/>
  <c r="E22" i="11"/>
  <c r="F22" i="11" s="1"/>
  <c r="E55" i="11"/>
  <c r="G55" i="11" s="1"/>
  <c r="E32" i="10"/>
  <c r="E20" i="10"/>
  <c r="E63" i="11"/>
  <c r="F63" i="11" s="1"/>
  <c r="E39" i="11"/>
  <c r="G39" i="11" s="1"/>
  <c r="E34" i="11"/>
  <c r="F34" i="11" s="1"/>
  <c r="I9" i="9"/>
  <c r="E49" i="10"/>
  <c r="E44" i="10"/>
  <c r="E24" i="10"/>
  <c r="E31" i="11"/>
  <c r="G31" i="11" s="1"/>
  <c r="E26" i="11"/>
  <c r="F26" i="11" s="1"/>
  <c r="G21" i="7"/>
  <c r="F33" i="7"/>
  <c r="G47" i="7"/>
  <c r="G45" i="7"/>
  <c r="G31" i="7"/>
  <c r="G62" i="7"/>
  <c r="F52" i="7"/>
  <c r="G29" i="7"/>
  <c r="G20" i="7"/>
  <c r="G53" i="7"/>
  <c r="F46" i="7"/>
  <c r="F30" i="7"/>
  <c r="F21" i="7"/>
  <c r="G68" i="7"/>
  <c r="G63" i="7"/>
  <c r="F60" i="7"/>
  <c r="G44" i="7"/>
  <c r="G30" i="7"/>
  <c r="G61" i="7"/>
  <c r="F54" i="7"/>
  <c r="F19" i="7"/>
  <c r="H19" i="7" s="1"/>
  <c r="F36" i="6"/>
  <c r="G45" i="6"/>
  <c r="G27" i="6"/>
  <c r="F43" i="6"/>
  <c r="G57" i="6"/>
  <c r="G20" i="6"/>
  <c r="F64" i="6"/>
  <c r="G37" i="6"/>
  <c r="G28" i="6"/>
  <c r="F46" i="6"/>
  <c r="G44" i="6"/>
  <c r="F35" i="6"/>
  <c r="G19" i="6"/>
  <c r="I19" i="6" s="1"/>
  <c r="J19" i="6" s="1"/>
  <c r="G56" i="6"/>
  <c r="F51" i="6"/>
  <c r="F49" i="6"/>
  <c r="F44" i="6"/>
  <c r="G47" i="6"/>
  <c r="F29" i="6"/>
  <c r="G81" i="6"/>
  <c r="G64" i="6"/>
  <c r="F59" i="6"/>
  <c r="F57" i="6"/>
  <c r="F48" i="6"/>
  <c r="F45" i="6"/>
  <c r="F37" i="6"/>
  <c r="G65" i="6"/>
  <c r="G48" i="6"/>
  <c r="G43" i="6"/>
  <c r="G35" i="6"/>
  <c r="G22" i="6"/>
  <c r="F67" i="6"/>
  <c r="F65" i="6"/>
  <c r="G46" i="6"/>
  <c r="F38" i="6"/>
  <c r="G30" i="6"/>
  <c r="F68" i="6"/>
  <c r="G68" i="6"/>
  <c r="F66" i="6"/>
  <c r="G66" i="6"/>
  <c r="F62" i="6"/>
  <c r="G62" i="6"/>
  <c r="F53" i="6"/>
  <c r="G53" i="6"/>
  <c r="F64" i="7"/>
  <c r="G64" i="7"/>
  <c r="G55" i="7"/>
  <c r="F55" i="7"/>
  <c r="F39" i="6"/>
  <c r="G39" i="6"/>
  <c r="F55" i="6"/>
  <c r="G55" i="6"/>
  <c r="F52" i="6"/>
  <c r="G52" i="6"/>
  <c r="F50" i="6"/>
  <c r="G50" i="6"/>
  <c r="G74" i="6"/>
  <c r="F61" i="6"/>
  <c r="G61" i="6"/>
  <c r="F41" i="6"/>
  <c r="G41" i="6"/>
  <c r="F28" i="7"/>
  <c r="G28" i="7"/>
  <c r="F63" i="6"/>
  <c r="G63" i="6"/>
  <c r="F60" i="6"/>
  <c r="G60" i="6"/>
  <c r="F58" i="6"/>
  <c r="G58" i="6"/>
  <c r="F54" i="6"/>
  <c r="G54" i="6"/>
  <c r="F87" i="7"/>
  <c r="F56" i="7"/>
  <c r="G56" i="7"/>
  <c r="F58" i="7"/>
  <c r="G58" i="7"/>
  <c r="F43" i="7"/>
  <c r="G43" i="7"/>
  <c r="G22" i="7"/>
  <c r="F22" i="7"/>
  <c r="F31" i="6"/>
  <c r="G31" i="6"/>
  <c r="F26" i="6"/>
  <c r="G26" i="6"/>
  <c r="E65" i="7"/>
  <c r="F48" i="7"/>
  <c r="G48" i="7"/>
  <c r="E42" i="6"/>
  <c r="G29" i="6"/>
  <c r="F28" i="6"/>
  <c r="E24" i="6"/>
  <c r="F59" i="7"/>
  <c r="G59" i="7"/>
  <c r="G46" i="7"/>
  <c r="F45" i="7"/>
  <c r="F41" i="7"/>
  <c r="G41" i="7"/>
  <c r="G39" i="7"/>
  <c r="F39" i="7"/>
  <c r="F37" i="7"/>
  <c r="G37" i="7"/>
  <c r="F20" i="7"/>
  <c r="F33" i="6"/>
  <c r="G33" i="6"/>
  <c r="F27" i="6"/>
  <c r="G60" i="7"/>
  <c r="F50" i="7"/>
  <c r="G50" i="7"/>
  <c r="F44" i="7"/>
  <c r="F31" i="7"/>
  <c r="G67" i="6"/>
  <c r="G59" i="6"/>
  <c r="G51" i="6"/>
  <c r="F23" i="6"/>
  <c r="G23" i="6"/>
  <c r="F57" i="7"/>
  <c r="G57" i="7"/>
  <c r="F23" i="7"/>
  <c r="G23" i="7"/>
  <c r="G26" i="7"/>
  <c r="G34" i="7"/>
  <c r="G36" i="7"/>
  <c r="F30" i="6"/>
  <c r="G21" i="6"/>
  <c r="F20" i="6"/>
  <c r="F66" i="7"/>
  <c r="G66" i="7"/>
  <c r="F51" i="7"/>
  <c r="G51" i="7"/>
  <c r="F47" i="7"/>
  <c r="F38" i="7"/>
  <c r="G38" i="7"/>
  <c r="F35" i="7"/>
  <c r="G32" i="7"/>
  <c r="F29" i="7"/>
  <c r="F34" i="6"/>
  <c r="G34" i="6"/>
  <c r="F25" i="6"/>
  <c r="G25" i="6"/>
  <c r="F21" i="6"/>
  <c r="F19" i="6"/>
  <c r="H19" i="6" s="1"/>
  <c r="G52" i="7"/>
  <c r="F42" i="7"/>
  <c r="G42" i="7"/>
  <c r="F40" i="7"/>
  <c r="G40" i="7"/>
  <c r="G25" i="7"/>
  <c r="F25" i="7"/>
  <c r="E40" i="6"/>
  <c r="E32" i="6"/>
  <c r="F67" i="7"/>
  <c r="G67" i="7"/>
  <c r="F63" i="7"/>
  <c r="F53" i="7"/>
  <c r="E49" i="7"/>
  <c r="F36" i="7"/>
  <c r="G19" i="7"/>
  <c r="I19" i="7" s="1"/>
  <c r="J19" i="7" s="1"/>
  <c r="F32" i="7"/>
  <c r="G35" i="7"/>
  <c r="F34" i="7"/>
  <c r="E24" i="7"/>
  <c r="G33" i="7"/>
  <c r="F26" i="7"/>
  <c r="E27" i="7"/>
  <c r="I9" i="10"/>
  <c r="I10" i="10"/>
  <c r="F60" i="11"/>
  <c r="G60" i="11"/>
  <c r="E48" i="10"/>
  <c r="F56" i="11"/>
  <c r="G56" i="11"/>
  <c r="G51" i="11"/>
  <c r="F44" i="11"/>
  <c r="F24" i="11"/>
  <c r="F36" i="11"/>
  <c r="F64" i="11"/>
  <c r="G64" i="11"/>
  <c r="F48" i="11"/>
  <c r="F46" i="11"/>
  <c r="G46" i="11"/>
  <c r="F19" i="11"/>
  <c r="H19" i="11" s="1"/>
  <c r="G19" i="11"/>
  <c r="F25" i="11"/>
  <c r="G25" i="11"/>
  <c r="F28" i="11"/>
  <c r="G44" i="11"/>
  <c r="G36" i="11"/>
  <c r="G28" i="11"/>
  <c r="E61" i="11"/>
  <c r="E53" i="11"/>
  <c r="E45" i="11"/>
  <c r="E37" i="11"/>
  <c r="E29" i="11"/>
  <c r="E21" i="11"/>
  <c r="E67" i="11"/>
  <c r="G48" i="11"/>
  <c r="G32" i="11"/>
  <c r="G24" i="11"/>
  <c r="E65" i="11"/>
  <c r="E57" i="11"/>
  <c r="E49" i="11"/>
  <c r="E41" i="11"/>
  <c r="E33" i="11"/>
  <c r="G48" i="9" l="1"/>
  <c r="F87" i="6"/>
  <c r="F71" i="7"/>
  <c r="F95" i="7"/>
  <c r="G82" i="6"/>
  <c r="F23" i="11"/>
  <c r="G89" i="7"/>
  <c r="G89" i="6"/>
  <c r="F38" i="11"/>
  <c r="G52" i="11"/>
  <c r="H20" i="7"/>
  <c r="G75" i="7"/>
  <c r="F98" i="7"/>
  <c r="G98" i="9"/>
  <c r="F90" i="9"/>
  <c r="G71" i="9"/>
  <c r="G47" i="9"/>
  <c r="G75" i="9"/>
  <c r="G76" i="7"/>
  <c r="F50" i="9"/>
  <c r="G62" i="9"/>
  <c r="G78" i="6"/>
  <c r="F84" i="6"/>
  <c r="G39" i="9"/>
  <c r="G84" i="7"/>
  <c r="G51" i="9"/>
  <c r="F95" i="6"/>
  <c r="G91" i="11"/>
  <c r="F77" i="7"/>
  <c r="G91" i="7"/>
  <c r="F94" i="9"/>
  <c r="F68" i="9"/>
  <c r="G97" i="9"/>
  <c r="F74" i="7"/>
  <c r="F36" i="9"/>
  <c r="F96" i="7"/>
  <c r="G88" i="11"/>
  <c r="G59" i="9"/>
  <c r="G85" i="6"/>
  <c r="G46" i="9"/>
  <c r="G83" i="9"/>
  <c r="G78" i="7"/>
  <c r="G90" i="6"/>
  <c r="F84" i="11"/>
  <c r="G83" i="7"/>
  <c r="F79" i="9"/>
  <c r="G87" i="11"/>
  <c r="G91" i="9"/>
  <c r="G99" i="7"/>
  <c r="F93" i="7"/>
  <c r="G70" i="9"/>
  <c r="F69" i="7"/>
  <c r="G20" i="9"/>
  <c r="G25" i="9"/>
  <c r="G87" i="9"/>
  <c r="G90" i="7"/>
  <c r="F78" i="9"/>
  <c r="G75" i="6"/>
  <c r="G72" i="6"/>
  <c r="G76" i="11"/>
  <c r="G98" i="11"/>
  <c r="G37" i="9"/>
  <c r="G56" i="9"/>
  <c r="G42" i="9"/>
  <c r="F79" i="7"/>
  <c r="G88" i="7"/>
  <c r="G58" i="9"/>
  <c r="F98" i="6"/>
  <c r="G98" i="6"/>
  <c r="G35" i="9"/>
  <c r="F35" i="9"/>
  <c r="F93" i="6"/>
  <c r="G93" i="6"/>
  <c r="G55" i="9"/>
  <c r="F73" i="7"/>
  <c r="F88" i="6"/>
  <c r="F96" i="6"/>
  <c r="G96" i="11"/>
  <c r="G82" i="7"/>
  <c r="F86" i="6"/>
  <c r="G43" i="9"/>
  <c r="G89" i="9"/>
  <c r="F54" i="9"/>
  <c r="G74" i="9"/>
  <c r="G92" i="6"/>
  <c r="G33" i="9"/>
  <c r="F70" i="6"/>
  <c r="G80" i="6"/>
  <c r="F72" i="11"/>
  <c r="G67" i="9"/>
  <c r="G76" i="6"/>
  <c r="G83" i="11"/>
  <c r="G80" i="9"/>
  <c r="F97" i="11"/>
  <c r="G99" i="9"/>
  <c r="G73" i="9"/>
  <c r="F72" i="7"/>
  <c r="F80" i="7"/>
  <c r="G94" i="7"/>
  <c r="G94" i="6"/>
  <c r="G71" i="6"/>
  <c r="F99" i="6"/>
  <c r="G99" i="6"/>
  <c r="F79" i="6"/>
  <c r="G79" i="6"/>
  <c r="F73" i="6"/>
  <c r="G73" i="6"/>
  <c r="F83" i="6"/>
  <c r="G83" i="6"/>
  <c r="F91" i="6"/>
  <c r="G91" i="6"/>
  <c r="F97" i="6"/>
  <c r="G97" i="6"/>
  <c r="G64" i="9"/>
  <c r="F86" i="9"/>
  <c r="F66" i="9"/>
  <c r="F70" i="11"/>
  <c r="G80" i="11"/>
  <c r="G22" i="9"/>
  <c r="G31" i="9"/>
  <c r="G92" i="7"/>
  <c r="F86" i="7"/>
  <c r="G41" i="9"/>
  <c r="G69" i="6"/>
  <c r="G70" i="7"/>
  <c r="F82" i="9"/>
  <c r="G85" i="7"/>
  <c r="F35" i="11"/>
  <c r="G26" i="11"/>
  <c r="G68" i="11"/>
  <c r="F55" i="11"/>
  <c r="F47" i="11"/>
  <c r="I20" i="6"/>
  <c r="J20" i="6" s="1"/>
  <c r="G90" i="11"/>
  <c r="G54" i="11"/>
  <c r="F66" i="11"/>
  <c r="F39" i="11"/>
  <c r="G63" i="11"/>
  <c r="F50" i="11"/>
  <c r="G42" i="11"/>
  <c r="G30" i="11"/>
  <c r="G20" i="11"/>
  <c r="I20" i="11" s="1"/>
  <c r="J20" i="11" s="1"/>
  <c r="F31" i="11"/>
  <c r="G59" i="11"/>
  <c r="F78" i="11"/>
  <c r="F71" i="11"/>
  <c r="G22" i="11"/>
  <c r="F75" i="11"/>
  <c r="G43" i="11"/>
  <c r="G62" i="11"/>
  <c r="G40" i="11"/>
  <c r="F47" i="10"/>
  <c r="F62" i="10"/>
  <c r="F32" i="10"/>
  <c r="F79" i="10"/>
  <c r="G60" i="10"/>
  <c r="G41" i="10"/>
  <c r="F64" i="10"/>
  <c r="F53" i="10"/>
  <c r="G78" i="10"/>
  <c r="G69" i="10"/>
  <c r="G21" i="10"/>
  <c r="G52" i="9"/>
  <c r="G28" i="9"/>
  <c r="G53" i="9"/>
  <c r="G81" i="9"/>
  <c r="G65" i="9"/>
  <c r="G72" i="9"/>
  <c r="G19" i="9"/>
  <c r="I19" i="9" s="1"/>
  <c r="J19" i="9" s="1"/>
  <c r="F95" i="9"/>
  <c r="H20" i="9"/>
  <c r="F24" i="9"/>
  <c r="G44" i="9"/>
  <c r="G69" i="9"/>
  <c r="G60" i="9"/>
  <c r="G77" i="9"/>
  <c r="F38" i="9"/>
  <c r="F42" i="10"/>
  <c r="G94" i="10"/>
  <c r="G53" i="10"/>
  <c r="F55" i="10"/>
  <c r="F51" i="10"/>
  <c r="G30" i="10"/>
  <c r="G34" i="11"/>
  <c r="G27" i="11"/>
  <c r="F19" i="10"/>
  <c r="H19" i="10" s="1"/>
  <c r="F37" i="10"/>
  <c r="G85" i="10"/>
  <c r="F63" i="10"/>
  <c r="G33" i="10"/>
  <c r="G54" i="10"/>
  <c r="G75" i="10"/>
  <c r="F99" i="10"/>
  <c r="F60" i="10"/>
  <c r="G63" i="9"/>
  <c r="G77" i="6"/>
  <c r="F74" i="11"/>
  <c r="G74" i="11"/>
  <c r="F39" i="10"/>
  <c r="F26" i="10"/>
  <c r="G52" i="10"/>
  <c r="F93" i="9"/>
  <c r="G93" i="9"/>
  <c r="F45" i="9"/>
  <c r="G45" i="9"/>
  <c r="G22" i="10"/>
  <c r="F44" i="10"/>
  <c r="G95" i="10"/>
  <c r="F81" i="10"/>
  <c r="F33" i="10"/>
  <c r="F70" i="10"/>
  <c r="F94" i="10"/>
  <c r="F96" i="10"/>
  <c r="G38" i="10"/>
  <c r="G19" i="10"/>
  <c r="I19" i="10" s="1"/>
  <c r="J19" i="10" s="1"/>
  <c r="G61" i="10"/>
  <c r="F85" i="10"/>
  <c r="G45" i="10"/>
  <c r="F54" i="10"/>
  <c r="G49" i="9"/>
  <c r="G46" i="10"/>
  <c r="F89" i="10"/>
  <c r="F45" i="10"/>
  <c r="F78" i="10"/>
  <c r="G68" i="10"/>
  <c r="G57" i="9"/>
  <c r="F85" i="9"/>
  <c r="G95" i="11"/>
  <c r="F95" i="11"/>
  <c r="F36" i="10"/>
  <c r="G25" i="10"/>
  <c r="G23" i="10"/>
  <c r="F92" i="10"/>
  <c r="F61" i="10"/>
  <c r="F87" i="10"/>
  <c r="G59" i="10"/>
  <c r="G92" i="11"/>
  <c r="G79" i="11"/>
  <c r="F79" i="11"/>
  <c r="F27" i="10"/>
  <c r="G27" i="10"/>
  <c r="G55" i="10"/>
  <c r="G24" i="10"/>
  <c r="F65" i="10"/>
  <c r="F93" i="10"/>
  <c r="G47" i="10"/>
  <c r="G62" i="10"/>
  <c r="F83" i="10"/>
  <c r="G31" i="10"/>
  <c r="F76" i="10"/>
  <c r="F20" i="10"/>
  <c r="G35" i="10"/>
  <c r="G63" i="10"/>
  <c r="G40" i="10"/>
  <c r="G86" i="10"/>
  <c r="F31" i="10"/>
  <c r="F80" i="10"/>
  <c r="G61" i="9"/>
  <c r="F94" i="11"/>
  <c r="G94" i="11"/>
  <c r="F82" i="11"/>
  <c r="G82" i="11"/>
  <c r="G99" i="11"/>
  <c r="F99" i="11"/>
  <c r="G87" i="10"/>
  <c r="G77" i="10"/>
  <c r="G70" i="10"/>
  <c r="I19" i="11"/>
  <c r="J19" i="11" s="1"/>
  <c r="F28" i="10"/>
  <c r="F43" i="10"/>
  <c r="G71" i="10"/>
  <c r="F25" i="10"/>
  <c r="G39" i="10"/>
  <c r="F73" i="10"/>
  <c r="G42" i="10"/>
  <c r="G26" i="10"/>
  <c r="F67" i="10"/>
  <c r="F86" i="10"/>
  <c r="F86" i="11"/>
  <c r="G86" i="11"/>
  <c r="I21" i="7"/>
  <c r="J21" i="7" s="1"/>
  <c r="H21" i="7"/>
  <c r="I22" i="7" s="1"/>
  <c r="J22" i="7" s="1"/>
  <c r="I20" i="7"/>
  <c r="J20" i="7" s="1"/>
  <c r="F89" i="11"/>
  <c r="G89" i="11"/>
  <c r="F33" i="11"/>
  <c r="G33" i="11"/>
  <c r="F49" i="11"/>
  <c r="G49" i="11"/>
  <c r="G61" i="11"/>
  <c r="F61" i="11"/>
  <c r="G48" i="10"/>
  <c r="F48" i="10"/>
  <c r="F22" i="10"/>
  <c r="F30" i="10"/>
  <c r="F38" i="10"/>
  <c r="F46" i="10"/>
  <c r="G20" i="10"/>
  <c r="I20" i="10" s="1"/>
  <c r="J20" i="10" s="1"/>
  <c r="G28" i="10"/>
  <c r="G36" i="10"/>
  <c r="G44" i="10"/>
  <c r="F50" i="10"/>
  <c r="F58" i="10"/>
  <c r="F66" i="10"/>
  <c r="F74" i="10"/>
  <c r="F82" i="10"/>
  <c r="F90" i="10"/>
  <c r="F98" i="10"/>
  <c r="G74" i="10"/>
  <c r="F29" i="9"/>
  <c r="G29" i="9"/>
  <c r="F26" i="8"/>
  <c r="G26" i="8"/>
  <c r="G57" i="10"/>
  <c r="F33" i="8"/>
  <c r="G81" i="10"/>
  <c r="G28" i="8"/>
  <c r="G65" i="10"/>
  <c r="F27" i="8"/>
  <c r="G74" i="8"/>
  <c r="G93" i="8"/>
  <c r="G77" i="8"/>
  <c r="F75" i="8"/>
  <c r="G27" i="8"/>
  <c r="F90" i="8"/>
  <c r="F57" i="8"/>
  <c r="F32" i="8"/>
  <c r="G98" i="8"/>
  <c r="F88" i="8"/>
  <c r="F57" i="11"/>
  <c r="G57" i="11"/>
  <c r="G77" i="11"/>
  <c r="F77" i="11"/>
  <c r="F27" i="9"/>
  <c r="G27" i="9"/>
  <c r="G82" i="10"/>
  <c r="F21" i="9"/>
  <c r="G21" i="9"/>
  <c r="F30" i="8"/>
  <c r="G21" i="8"/>
  <c r="G37" i="8"/>
  <c r="G32" i="8"/>
  <c r="F31" i="8"/>
  <c r="G85" i="8"/>
  <c r="F93" i="8"/>
  <c r="F77" i="8"/>
  <c r="F40" i="8"/>
  <c r="F82" i="8"/>
  <c r="G43" i="8"/>
  <c r="G90" i="8"/>
  <c r="G73" i="8"/>
  <c r="F48" i="8"/>
  <c r="G91" i="8"/>
  <c r="G53" i="11"/>
  <c r="F53" i="11"/>
  <c r="F65" i="11"/>
  <c r="G65" i="11"/>
  <c r="G67" i="11"/>
  <c r="F67" i="11"/>
  <c r="F34" i="9"/>
  <c r="G34" i="9"/>
  <c r="F52" i="10"/>
  <c r="F68" i="10"/>
  <c r="F84" i="10"/>
  <c r="G90" i="10"/>
  <c r="F34" i="8"/>
  <c r="F21" i="8"/>
  <c r="F37" i="8"/>
  <c r="I20" i="9"/>
  <c r="J20" i="9" s="1"/>
  <c r="F76" i="9"/>
  <c r="G76" i="9"/>
  <c r="G36" i="8"/>
  <c r="F35" i="8"/>
  <c r="G19" i="8"/>
  <c r="I19" i="8" s="1"/>
  <c r="J19" i="8" s="1"/>
  <c r="F85" i="8"/>
  <c r="G89" i="8"/>
  <c r="G65" i="8"/>
  <c r="G82" i="8"/>
  <c r="G50" i="8"/>
  <c r="F73" i="8"/>
  <c r="F49" i="7"/>
  <c r="G49" i="7"/>
  <c r="F51" i="8"/>
  <c r="F91" i="8"/>
  <c r="F73" i="11"/>
  <c r="G73" i="11"/>
  <c r="G21" i="11"/>
  <c r="F21" i="11"/>
  <c r="G85" i="11"/>
  <c r="F85" i="11"/>
  <c r="F26" i="9"/>
  <c r="G26" i="9"/>
  <c r="G91" i="10"/>
  <c r="G56" i="10"/>
  <c r="G72" i="10"/>
  <c r="G88" i="10"/>
  <c r="G34" i="10"/>
  <c r="G98" i="10"/>
  <c r="G29" i="10"/>
  <c r="F84" i="9"/>
  <c r="G84" i="9"/>
  <c r="F38" i="8"/>
  <c r="G25" i="8"/>
  <c r="G41" i="8"/>
  <c r="G40" i="8"/>
  <c r="G55" i="8"/>
  <c r="F39" i="8"/>
  <c r="G35" i="8"/>
  <c r="G96" i="8"/>
  <c r="F44" i="8"/>
  <c r="F89" i="8"/>
  <c r="F65" i="8"/>
  <c r="G97" i="8"/>
  <c r="F50" i="8"/>
  <c r="G76" i="8"/>
  <c r="G53" i="8"/>
  <c r="F97" i="7"/>
  <c r="G97" i="7"/>
  <c r="F24" i="6"/>
  <c r="G24" i="6"/>
  <c r="F36" i="8"/>
  <c r="F81" i="11"/>
  <c r="G81" i="11"/>
  <c r="G29" i="11"/>
  <c r="F29" i="11"/>
  <c r="F35" i="10"/>
  <c r="G79" i="10"/>
  <c r="G69" i="11"/>
  <c r="F69" i="11"/>
  <c r="G37" i="10"/>
  <c r="F49" i="10"/>
  <c r="F69" i="10"/>
  <c r="G93" i="10"/>
  <c r="F71" i="10"/>
  <c r="F23" i="10"/>
  <c r="F59" i="10"/>
  <c r="F75" i="10"/>
  <c r="F91" i="10"/>
  <c r="F56" i="10"/>
  <c r="F72" i="10"/>
  <c r="F88" i="10"/>
  <c r="F34" i="10"/>
  <c r="G40" i="9"/>
  <c r="F40" i="9"/>
  <c r="F29" i="10"/>
  <c r="F42" i="8"/>
  <c r="G60" i="8"/>
  <c r="F25" i="8"/>
  <c r="F41" i="8"/>
  <c r="G44" i="8"/>
  <c r="G56" i="8"/>
  <c r="F43" i="8"/>
  <c r="F64" i="8"/>
  <c r="F96" i="8"/>
  <c r="F49" i="8"/>
  <c r="G31" i="8"/>
  <c r="G24" i="7"/>
  <c r="F24" i="7"/>
  <c r="G68" i="8"/>
  <c r="F97" i="8"/>
  <c r="F52" i="8"/>
  <c r="F76" i="8"/>
  <c r="F32" i="6"/>
  <c r="G32" i="6"/>
  <c r="F53" i="8"/>
  <c r="H20" i="6"/>
  <c r="I21" i="6" s="1"/>
  <c r="J21" i="6" s="1"/>
  <c r="F66" i="8"/>
  <c r="G76" i="10"/>
  <c r="G92" i="10"/>
  <c r="G50" i="10"/>
  <c r="G32" i="9"/>
  <c r="F32" i="9"/>
  <c r="G89" i="10"/>
  <c r="F96" i="9"/>
  <c r="G96" i="9"/>
  <c r="F46" i="8"/>
  <c r="F27" i="7"/>
  <c r="G27" i="7"/>
  <c r="F92" i="9"/>
  <c r="G92" i="9"/>
  <c r="G29" i="8"/>
  <c r="G45" i="8"/>
  <c r="F88" i="9"/>
  <c r="G88" i="9"/>
  <c r="G52" i="8"/>
  <c r="G64" i="8"/>
  <c r="G51" i="8"/>
  <c r="G67" i="8"/>
  <c r="G99" i="8"/>
  <c r="G49" i="8"/>
  <c r="G47" i="8"/>
  <c r="F68" i="8"/>
  <c r="G61" i="8"/>
  <c r="G23" i="8"/>
  <c r="F80" i="8"/>
  <c r="G40" i="6"/>
  <c r="F40" i="6"/>
  <c r="G69" i="8"/>
  <c r="F81" i="7"/>
  <c r="G81" i="7"/>
  <c r="G45" i="11"/>
  <c r="F45" i="11"/>
  <c r="G93" i="11"/>
  <c r="F93" i="11"/>
  <c r="G58" i="10"/>
  <c r="F23" i="9"/>
  <c r="G23" i="9"/>
  <c r="G30" i="8"/>
  <c r="G34" i="8"/>
  <c r="G38" i="8"/>
  <c r="G42" i="8"/>
  <c r="G46" i="8"/>
  <c r="G48" i="8"/>
  <c r="F59" i="8"/>
  <c r="F60" i="8"/>
  <c r="G84" i="8"/>
  <c r="G92" i="8"/>
  <c r="G59" i="8"/>
  <c r="F62" i="8"/>
  <c r="F70" i="8"/>
  <c r="F78" i="8"/>
  <c r="F86" i="8"/>
  <c r="F94" i="8"/>
  <c r="G58" i="8"/>
  <c r="G62" i="8"/>
  <c r="F63" i="8"/>
  <c r="G70" i="8"/>
  <c r="F71" i="8"/>
  <c r="G78" i="8"/>
  <c r="F79" i="8"/>
  <c r="G63" i="8"/>
  <c r="G71" i="8"/>
  <c r="G79" i="8"/>
  <c r="G87" i="8"/>
  <c r="G95" i="8"/>
  <c r="F20" i="8"/>
  <c r="F24" i="8"/>
  <c r="F28" i="8"/>
  <c r="F87" i="8"/>
  <c r="F95" i="8"/>
  <c r="G94" i="8"/>
  <c r="G86" i="8"/>
  <c r="F24" i="10"/>
  <c r="G73" i="10"/>
  <c r="G97" i="10"/>
  <c r="F54" i="8"/>
  <c r="G54" i="8"/>
  <c r="F29" i="8"/>
  <c r="F45" i="8"/>
  <c r="G20" i="8"/>
  <c r="G72" i="8"/>
  <c r="F19" i="8"/>
  <c r="H19" i="8" s="1"/>
  <c r="F67" i="8"/>
  <c r="F99" i="8"/>
  <c r="G81" i="8"/>
  <c r="F47" i="8"/>
  <c r="F72" i="8"/>
  <c r="F61" i="8"/>
  <c r="G39" i="8"/>
  <c r="G83" i="8"/>
  <c r="F69" i="8"/>
  <c r="F42" i="6"/>
  <c r="G42" i="6"/>
  <c r="F65" i="7"/>
  <c r="G65" i="7"/>
  <c r="G37" i="11"/>
  <c r="F37" i="11"/>
  <c r="F41" i="11"/>
  <c r="G41" i="11"/>
  <c r="G43" i="10"/>
  <c r="H20" i="11"/>
  <c r="G32" i="10"/>
  <c r="F57" i="10"/>
  <c r="F77" i="10"/>
  <c r="F21" i="10"/>
  <c r="F95" i="10"/>
  <c r="F40" i="10"/>
  <c r="G51" i="10"/>
  <c r="G67" i="10"/>
  <c r="G83" i="10"/>
  <c r="G99" i="10"/>
  <c r="F41" i="10"/>
  <c r="G64" i="10"/>
  <c r="G80" i="10"/>
  <c r="G96" i="10"/>
  <c r="G66" i="10"/>
  <c r="G30" i="9"/>
  <c r="F30" i="9"/>
  <c r="F22" i="8"/>
  <c r="G22" i="8"/>
  <c r="G49" i="10"/>
  <c r="F97" i="10"/>
  <c r="F58" i="8"/>
  <c r="G33" i="8"/>
  <c r="G57" i="8"/>
  <c r="G24" i="8"/>
  <c r="G80" i="8"/>
  <c r="F23" i="8"/>
  <c r="F74" i="8"/>
  <c r="F81" i="8"/>
  <c r="F56" i="8"/>
  <c r="G75" i="8"/>
  <c r="F84" i="8"/>
  <c r="F55" i="8"/>
  <c r="F83" i="8"/>
  <c r="F98" i="8"/>
  <c r="F92" i="8"/>
  <c r="G88" i="8"/>
  <c r="K12" i="1"/>
  <c r="H22" i="7" l="1"/>
  <c r="I23" i="7" s="1"/>
  <c r="J23" i="7" s="1"/>
  <c r="I21" i="11"/>
  <c r="J21" i="11" s="1"/>
  <c r="H20" i="10"/>
  <c r="I21" i="10" s="1"/>
  <c r="J21" i="10" s="1"/>
  <c r="H21" i="9"/>
  <c r="I22" i="9" s="1"/>
  <c r="J22" i="9" s="1"/>
  <c r="I21" i="9"/>
  <c r="J21" i="9" s="1"/>
  <c r="I20" i="8"/>
  <c r="J20" i="8" s="1"/>
  <c r="H21" i="11"/>
  <c r="H20" i="8"/>
  <c r="I21" i="8" s="1"/>
  <c r="J21" i="8" s="1"/>
  <c r="H21" i="6"/>
  <c r="H21" i="10" l="1"/>
  <c r="H22" i="10" s="1"/>
  <c r="I23" i="10" s="1"/>
  <c r="J23" i="10" s="1"/>
  <c r="H23" i="7"/>
  <c r="I24" i="7" s="1"/>
  <c r="J24" i="7" s="1"/>
  <c r="H22" i="9"/>
  <c r="H23" i="9" s="1"/>
  <c r="I24" i="9" s="1"/>
  <c r="J24" i="9" s="1"/>
  <c r="H21" i="8"/>
  <c r="I22" i="6"/>
  <c r="J22" i="6" s="1"/>
  <c r="H22" i="6"/>
  <c r="I22" i="11"/>
  <c r="J22" i="11" s="1"/>
  <c r="H22" i="11"/>
  <c r="H24" i="7" l="1"/>
  <c r="H25" i="7" s="1"/>
  <c r="H23" i="10"/>
  <c r="I24" i="10" s="1"/>
  <c r="J24" i="10" s="1"/>
  <c r="I22" i="10"/>
  <c r="J22" i="10" s="1"/>
  <c r="H24" i="9"/>
  <c r="H25" i="9" s="1"/>
  <c r="H26" i="9" s="1"/>
  <c r="I23" i="9"/>
  <c r="J23" i="9" s="1"/>
  <c r="I22" i="8"/>
  <c r="J22" i="8" s="1"/>
  <c r="H22" i="8"/>
  <c r="I23" i="11"/>
  <c r="J23" i="11" s="1"/>
  <c r="H23" i="11"/>
  <c r="I25" i="7"/>
  <c r="J25" i="7" s="1"/>
  <c r="I23" i="6"/>
  <c r="J23" i="6" s="1"/>
  <c r="H23" i="6"/>
  <c r="H24" i="10" l="1"/>
  <c r="I25" i="10" s="1"/>
  <c r="J25" i="10" s="1"/>
  <c r="I26" i="9"/>
  <c r="J26" i="9" s="1"/>
  <c r="I25" i="9"/>
  <c r="J25" i="9" s="1"/>
  <c r="I23" i="8"/>
  <c r="J23" i="8" s="1"/>
  <c r="H23" i="8"/>
  <c r="I24" i="6"/>
  <c r="J24" i="6" s="1"/>
  <c r="H24" i="6"/>
  <c r="I26" i="7"/>
  <c r="J26" i="7" s="1"/>
  <c r="H26" i="7"/>
  <c r="I27" i="9"/>
  <c r="J27" i="9" s="1"/>
  <c r="H27" i="9"/>
  <c r="I24" i="11"/>
  <c r="J24" i="11" s="1"/>
  <c r="H24" i="11"/>
  <c r="H25" i="10" l="1"/>
  <c r="I26" i="10" s="1"/>
  <c r="J26" i="10" s="1"/>
  <c r="I24" i="8"/>
  <c r="J24" i="8" s="1"/>
  <c r="H24" i="8"/>
  <c r="I28" i="9"/>
  <c r="J28" i="9" s="1"/>
  <c r="H28" i="9"/>
  <c r="I25" i="6"/>
  <c r="J25" i="6" s="1"/>
  <c r="H25" i="6"/>
  <c r="I27" i="7"/>
  <c r="J27" i="7" s="1"/>
  <c r="H27" i="7"/>
  <c r="I25" i="11"/>
  <c r="J25" i="11" s="1"/>
  <c r="H25" i="11"/>
  <c r="H26" i="10" l="1"/>
  <c r="I27" i="10" s="1"/>
  <c r="J27" i="10" s="1"/>
  <c r="I25" i="8"/>
  <c r="J25" i="8" s="1"/>
  <c r="H25" i="8"/>
  <c r="I29" i="9"/>
  <c r="J29" i="9" s="1"/>
  <c r="H29" i="9"/>
  <c r="I26" i="11"/>
  <c r="J26" i="11" s="1"/>
  <c r="H26" i="11"/>
  <c r="I28" i="7"/>
  <c r="J28" i="7" s="1"/>
  <c r="H28" i="7"/>
  <c r="I26" i="6"/>
  <c r="J26" i="6" s="1"/>
  <c r="H26" i="6"/>
  <c r="H27" i="10" l="1"/>
  <c r="H28" i="10" s="1"/>
  <c r="I26" i="8"/>
  <c r="J26" i="8" s="1"/>
  <c r="H26" i="8"/>
  <c r="I27" i="6"/>
  <c r="J27" i="6" s="1"/>
  <c r="H27" i="6"/>
  <c r="I28" i="10"/>
  <c r="J28" i="10" s="1"/>
  <c r="I29" i="7"/>
  <c r="J29" i="7" s="1"/>
  <c r="H29" i="7"/>
  <c r="I27" i="11"/>
  <c r="J27" i="11" s="1"/>
  <c r="H27" i="11"/>
  <c r="I30" i="9"/>
  <c r="J30" i="9" s="1"/>
  <c r="H30" i="9"/>
  <c r="I27" i="8" l="1"/>
  <c r="J27" i="8" s="1"/>
  <c r="H27" i="8"/>
  <c r="I28" i="11"/>
  <c r="J28" i="11" s="1"/>
  <c r="H28" i="11"/>
  <c r="I30" i="7"/>
  <c r="J30" i="7" s="1"/>
  <c r="H30" i="7"/>
  <c r="I31" i="9"/>
  <c r="J31" i="9" s="1"/>
  <c r="H31" i="9"/>
  <c r="I29" i="10"/>
  <c r="J29" i="10" s="1"/>
  <c r="H29" i="10"/>
  <c r="I28" i="6"/>
  <c r="J28" i="6" s="1"/>
  <c r="H28" i="6"/>
  <c r="I28" i="8" l="1"/>
  <c r="J28" i="8" s="1"/>
  <c r="H28" i="8"/>
  <c r="I30" i="10"/>
  <c r="J30" i="10" s="1"/>
  <c r="H30" i="10"/>
  <c r="I29" i="11"/>
  <c r="J29" i="11" s="1"/>
  <c r="H29" i="11"/>
  <c r="I32" i="9"/>
  <c r="J32" i="9" s="1"/>
  <c r="H32" i="9"/>
  <c r="I29" i="6"/>
  <c r="J29" i="6" s="1"/>
  <c r="H29" i="6"/>
  <c r="I31" i="7"/>
  <c r="J31" i="7" s="1"/>
  <c r="H31" i="7"/>
  <c r="I29" i="8" l="1"/>
  <c r="J29" i="8" s="1"/>
  <c r="H29" i="8"/>
  <c r="I33" i="9"/>
  <c r="J33" i="9" s="1"/>
  <c r="H33" i="9"/>
  <c r="I32" i="7"/>
  <c r="J32" i="7" s="1"/>
  <c r="H32" i="7"/>
  <c r="I30" i="11"/>
  <c r="J30" i="11" s="1"/>
  <c r="H30" i="11"/>
  <c r="I30" i="6"/>
  <c r="J30" i="6" s="1"/>
  <c r="H30" i="6"/>
  <c r="I31" i="10"/>
  <c r="J31" i="10" s="1"/>
  <c r="H31" i="10"/>
  <c r="I30" i="8" l="1"/>
  <c r="J30" i="8" s="1"/>
  <c r="H30" i="8"/>
  <c r="I33" i="7"/>
  <c r="J33" i="7" s="1"/>
  <c r="H33" i="7"/>
  <c r="I32" i="10"/>
  <c r="J32" i="10" s="1"/>
  <c r="H32" i="10"/>
  <c r="I34" i="9"/>
  <c r="J34" i="9" s="1"/>
  <c r="H34" i="9"/>
  <c r="I31" i="11"/>
  <c r="J31" i="11" s="1"/>
  <c r="H31" i="11"/>
  <c r="I31" i="6"/>
  <c r="J31" i="6" s="1"/>
  <c r="H31" i="6"/>
  <c r="H31" i="8" l="1"/>
  <c r="I31" i="8"/>
  <c r="J31" i="8" s="1"/>
  <c r="I35" i="9"/>
  <c r="J35" i="9" s="1"/>
  <c r="H35" i="9"/>
  <c r="I32" i="11"/>
  <c r="J32" i="11" s="1"/>
  <c r="H32" i="11"/>
  <c r="I33" i="10"/>
  <c r="J33" i="10" s="1"/>
  <c r="H33" i="10"/>
  <c r="I32" i="6"/>
  <c r="J32" i="6" s="1"/>
  <c r="H32" i="6"/>
  <c r="I34" i="7"/>
  <c r="J34" i="7" s="1"/>
  <c r="H34" i="7"/>
  <c r="H32" i="8" l="1"/>
  <c r="I32" i="8"/>
  <c r="J32" i="8" s="1"/>
  <c r="I34" i="10"/>
  <c r="J34" i="10" s="1"/>
  <c r="H34" i="10"/>
  <c r="I35" i="7"/>
  <c r="J35" i="7" s="1"/>
  <c r="H35" i="7"/>
  <c r="I33" i="11"/>
  <c r="J33" i="11" s="1"/>
  <c r="H33" i="11"/>
  <c r="I33" i="6"/>
  <c r="J33" i="6" s="1"/>
  <c r="H33" i="6"/>
  <c r="I36" i="9"/>
  <c r="J36" i="9" s="1"/>
  <c r="H36" i="9"/>
  <c r="I33" i="8" l="1"/>
  <c r="J33" i="8" s="1"/>
  <c r="H33" i="8"/>
  <c r="I36" i="7"/>
  <c r="J36" i="7" s="1"/>
  <c r="H36" i="7"/>
  <c r="I34" i="11"/>
  <c r="J34" i="11" s="1"/>
  <c r="H34" i="11"/>
  <c r="I37" i="9"/>
  <c r="J37" i="9" s="1"/>
  <c r="H37" i="9"/>
  <c r="I34" i="6"/>
  <c r="J34" i="6" s="1"/>
  <c r="H34" i="6"/>
  <c r="I35" i="10"/>
  <c r="J35" i="10" s="1"/>
  <c r="H35" i="10"/>
  <c r="I34" i="8" l="1"/>
  <c r="J34" i="8" s="1"/>
  <c r="H34" i="8"/>
  <c r="I38" i="9"/>
  <c r="J38" i="9" s="1"/>
  <c r="H38" i="9"/>
  <c r="I36" i="10"/>
  <c r="J36" i="10" s="1"/>
  <c r="H36" i="10"/>
  <c r="I35" i="11"/>
  <c r="J35" i="11" s="1"/>
  <c r="H35" i="11"/>
  <c r="I35" i="6"/>
  <c r="J35" i="6" s="1"/>
  <c r="H35" i="6"/>
  <c r="I37" i="7"/>
  <c r="J37" i="7" s="1"/>
  <c r="H37" i="7"/>
  <c r="H35" i="8" l="1"/>
  <c r="I35" i="8"/>
  <c r="J35" i="8" s="1"/>
  <c r="I37" i="10"/>
  <c r="J37" i="10" s="1"/>
  <c r="H37" i="10"/>
  <c r="I38" i="7"/>
  <c r="J38" i="7" s="1"/>
  <c r="H38" i="7"/>
  <c r="I39" i="9"/>
  <c r="J39" i="9" s="1"/>
  <c r="H39" i="9"/>
  <c r="I36" i="11"/>
  <c r="J36" i="11" s="1"/>
  <c r="H36" i="11"/>
  <c r="I36" i="6"/>
  <c r="J36" i="6" s="1"/>
  <c r="H36" i="6"/>
  <c r="H36" i="8" l="1"/>
  <c r="I36" i="8"/>
  <c r="J36" i="8" s="1"/>
  <c r="I40" i="9"/>
  <c r="J40" i="9" s="1"/>
  <c r="H40" i="9"/>
  <c r="I37" i="11"/>
  <c r="J37" i="11" s="1"/>
  <c r="H37" i="11"/>
  <c r="I39" i="7"/>
  <c r="J39" i="7" s="1"/>
  <c r="H39" i="7"/>
  <c r="I37" i="6"/>
  <c r="J37" i="6" s="1"/>
  <c r="H37" i="6"/>
  <c r="I38" i="10"/>
  <c r="J38" i="10" s="1"/>
  <c r="H38" i="10"/>
  <c r="I37" i="8" l="1"/>
  <c r="J37" i="8" s="1"/>
  <c r="H37" i="8"/>
  <c r="I38" i="11"/>
  <c r="J38" i="11" s="1"/>
  <c r="H38" i="11"/>
  <c r="I39" i="10"/>
  <c r="J39" i="10" s="1"/>
  <c r="H39" i="10"/>
  <c r="H41" i="9"/>
  <c r="I41" i="9"/>
  <c r="J41" i="9" s="1"/>
  <c r="I38" i="6"/>
  <c r="J38" i="6" s="1"/>
  <c r="H38" i="6"/>
  <c r="I40" i="7"/>
  <c r="J40" i="7" s="1"/>
  <c r="H40" i="7"/>
  <c r="I38" i="8" l="1"/>
  <c r="J38" i="8" s="1"/>
  <c r="H38" i="8"/>
  <c r="I40" i="10"/>
  <c r="J40" i="10" s="1"/>
  <c r="H40" i="10"/>
  <c r="I42" i="9"/>
  <c r="J42" i="9" s="1"/>
  <c r="H42" i="9"/>
  <c r="I41" i="7"/>
  <c r="J41" i="7" s="1"/>
  <c r="H41" i="7"/>
  <c r="I39" i="11"/>
  <c r="J39" i="11" s="1"/>
  <c r="H39" i="11"/>
  <c r="I39" i="6"/>
  <c r="J39" i="6" s="1"/>
  <c r="H39" i="6"/>
  <c r="I39" i="8" l="1"/>
  <c r="J39" i="8" s="1"/>
  <c r="H39" i="8"/>
  <c r="I42" i="7"/>
  <c r="J42" i="7" s="1"/>
  <c r="H42" i="7"/>
  <c r="I43" i="9"/>
  <c r="J43" i="9" s="1"/>
  <c r="H43" i="9"/>
  <c r="I40" i="6"/>
  <c r="J40" i="6" s="1"/>
  <c r="H40" i="6"/>
  <c r="I41" i="10"/>
  <c r="J41" i="10" s="1"/>
  <c r="H41" i="10"/>
  <c r="I40" i="11"/>
  <c r="J40" i="11" s="1"/>
  <c r="H40" i="11"/>
  <c r="I40" i="8" l="1"/>
  <c r="J40" i="8" s="1"/>
  <c r="H40" i="8"/>
  <c r="I44" i="9"/>
  <c r="J44" i="9" s="1"/>
  <c r="H44" i="9"/>
  <c r="I41" i="6"/>
  <c r="J41" i="6" s="1"/>
  <c r="H41" i="6"/>
  <c r="I41" i="11"/>
  <c r="J41" i="11" s="1"/>
  <c r="H41" i="11"/>
  <c r="I42" i="10"/>
  <c r="J42" i="10" s="1"/>
  <c r="H42" i="10"/>
  <c r="I43" i="7"/>
  <c r="J43" i="7" s="1"/>
  <c r="H43" i="7"/>
  <c r="I41" i="8" l="1"/>
  <c r="J41" i="8" s="1"/>
  <c r="H41" i="8"/>
  <c r="I42" i="6"/>
  <c r="J42" i="6" s="1"/>
  <c r="H42" i="6"/>
  <c r="I42" i="11"/>
  <c r="J42" i="11" s="1"/>
  <c r="H42" i="11"/>
  <c r="I44" i="7"/>
  <c r="J44" i="7" s="1"/>
  <c r="H44" i="7"/>
  <c r="I43" i="10"/>
  <c r="J43" i="10" s="1"/>
  <c r="H43" i="10"/>
  <c r="I45" i="9"/>
  <c r="J45" i="9" s="1"/>
  <c r="H45" i="9"/>
  <c r="I42" i="8" l="1"/>
  <c r="J42" i="8" s="1"/>
  <c r="H42" i="8"/>
  <c r="I45" i="7"/>
  <c r="J45" i="7" s="1"/>
  <c r="H45" i="7"/>
  <c r="I43" i="11"/>
  <c r="J43" i="11" s="1"/>
  <c r="H43" i="11"/>
  <c r="I46" i="9"/>
  <c r="J46" i="9" s="1"/>
  <c r="H46" i="9"/>
  <c r="I44" i="10"/>
  <c r="J44" i="10" s="1"/>
  <c r="H44" i="10"/>
  <c r="I43" i="6"/>
  <c r="J43" i="6" s="1"/>
  <c r="H43" i="6"/>
  <c r="H43" i="8" l="1"/>
  <c r="I43" i="8"/>
  <c r="J43" i="8" s="1"/>
  <c r="I47" i="9"/>
  <c r="J47" i="9" s="1"/>
  <c r="H47" i="9"/>
  <c r="I44" i="11"/>
  <c r="J44" i="11" s="1"/>
  <c r="H44" i="11"/>
  <c r="H44" i="6"/>
  <c r="I44" i="6"/>
  <c r="J44" i="6" s="1"/>
  <c r="I46" i="7"/>
  <c r="J46" i="7" s="1"/>
  <c r="H46" i="7"/>
  <c r="I45" i="10"/>
  <c r="J45" i="10" s="1"/>
  <c r="H45" i="10"/>
  <c r="I44" i="8" l="1"/>
  <c r="J44" i="8" s="1"/>
  <c r="H44" i="8"/>
  <c r="I45" i="6"/>
  <c r="J45" i="6" s="1"/>
  <c r="H45" i="6"/>
  <c r="I45" i="11"/>
  <c r="J45" i="11" s="1"/>
  <c r="H45" i="11"/>
  <c r="I47" i="7"/>
  <c r="J47" i="7" s="1"/>
  <c r="H47" i="7"/>
  <c r="I48" i="9"/>
  <c r="J48" i="9" s="1"/>
  <c r="H48" i="9"/>
  <c r="I46" i="10"/>
  <c r="J46" i="10" s="1"/>
  <c r="H46" i="10"/>
  <c r="H45" i="8" l="1"/>
  <c r="I45" i="8"/>
  <c r="J45" i="8" s="1"/>
  <c r="I46" i="11"/>
  <c r="J46" i="11" s="1"/>
  <c r="H46" i="11"/>
  <c r="I48" i="7"/>
  <c r="J48" i="7" s="1"/>
  <c r="H48" i="7"/>
  <c r="I47" i="10"/>
  <c r="J47" i="10" s="1"/>
  <c r="H47" i="10"/>
  <c r="I49" i="9"/>
  <c r="J49" i="9" s="1"/>
  <c r="H49" i="9"/>
  <c r="I46" i="6"/>
  <c r="J46" i="6" s="1"/>
  <c r="H46" i="6"/>
  <c r="I46" i="8" l="1"/>
  <c r="J46" i="8" s="1"/>
  <c r="H46" i="8"/>
  <c r="I49" i="7"/>
  <c r="J49" i="7" s="1"/>
  <c r="H49" i="7"/>
  <c r="I48" i="10"/>
  <c r="J48" i="10" s="1"/>
  <c r="H48" i="10"/>
  <c r="I47" i="6"/>
  <c r="J47" i="6" s="1"/>
  <c r="H47" i="6"/>
  <c r="I50" i="9"/>
  <c r="J50" i="9" s="1"/>
  <c r="H50" i="9"/>
  <c r="I47" i="11"/>
  <c r="J47" i="11" s="1"/>
  <c r="H47" i="11"/>
  <c r="H47" i="8" l="1"/>
  <c r="I47" i="8"/>
  <c r="J47" i="8" s="1"/>
  <c r="H48" i="6"/>
  <c r="I48" i="6"/>
  <c r="J48" i="6" s="1"/>
  <c r="I49" i="10"/>
  <c r="J49" i="10" s="1"/>
  <c r="H49" i="10"/>
  <c r="I51" i="9"/>
  <c r="J51" i="9" s="1"/>
  <c r="H51" i="9"/>
  <c r="I48" i="11"/>
  <c r="J48" i="11" s="1"/>
  <c r="H48" i="11"/>
  <c r="I50" i="7"/>
  <c r="J50" i="7" s="1"/>
  <c r="H50" i="7"/>
  <c r="I48" i="8" l="1"/>
  <c r="J48" i="8" s="1"/>
  <c r="H48" i="8"/>
  <c r="I52" i="9"/>
  <c r="J52" i="9" s="1"/>
  <c r="H52" i="9"/>
  <c r="I50" i="10"/>
  <c r="J50" i="10" s="1"/>
  <c r="H50" i="10"/>
  <c r="I51" i="7"/>
  <c r="J51" i="7" s="1"/>
  <c r="H51" i="7"/>
  <c r="I49" i="11"/>
  <c r="J49" i="11" s="1"/>
  <c r="H49" i="11"/>
  <c r="I49" i="6"/>
  <c r="J49" i="6" s="1"/>
  <c r="H49" i="6"/>
  <c r="I49" i="8" l="1"/>
  <c r="J49" i="8" s="1"/>
  <c r="H49" i="8"/>
  <c r="I52" i="7"/>
  <c r="J52" i="7" s="1"/>
  <c r="H52" i="7"/>
  <c r="I51" i="10"/>
  <c r="J51" i="10" s="1"/>
  <c r="H51" i="10"/>
  <c r="I50" i="6"/>
  <c r="J50" i="6" s="1"/>
  <c r="H50" i="6"/>
  <c r="I50" i="11"/>
  <c r="J50" i="11" s="1"/>
  <c r="H50" i="11"/>
  <c r="I53" i="9"/>
  <c r="J53" i="9" s="1"/>
  <c r="H53" i="9"/>
  <c r="I50" i="8" l="1"/>
  <c r="J50" i="8" s="1"/>
  <c r="H50" i="8"/>
  <c r="I51" i="6"/>
  <c r="J51" i="6" s="1"/>
  <c r="H51" i="6"/>
  <c r="I54" i="9"/>
  <c r="J54" i="9" s="1"/>
  <c r="H54" i="9"/>
  <c r="I51" i="11"/>
  <c r="J51" i="11" s="1"/>
  <c r="H51" i="11"/>
  <c r="I53" i="7"/>
  <c r="J53" i="7" s="1"/>
  <c r="H53" i="7"/>
  <c r="I52" i="10"/>
  <c r="J52" i="10" s="1"/>
  <c r="H52" i="10"/>
  <c r="I51" i="8" l="1"/>
  <c r="J51" i="8" s="1"/>
  <c r="H51" i="8"/>
  <c r="I55" i="9"/>
  <c r="J55" i="9" s="1"/>
  <c r="H55" i="9"/>
  <c r="I52" i="11"/>
  <c r="J52" i="11" s="1"/>
  <c r="H52" i="11"/>
  <c r="I53" i="10"/>
  <c r="J53" i="10" s="1"/>
  <c r="H53" i="10"/>
  <c r="I54" i="7"/>
  <c r="J54" i="7" s="1"/>
  <c r="H54" i="7"/>
  <c r="I52" i="6"/>
  <c r="J52" i="6" s="1"/>
  <c r="H52" i="6"/>
  <c r="I52" i="8" l="1"/>
  <c r="J52" i="8" s="1"/>
  <c r="H52" i="8"/>
  <c r="I54" i="10"/>
  <c r="J54" i="10" s="1"/>
  <c r="H54" i="10"/>
  <c r="I53" i="6"/>
  <c r="J53" i="6" s="1"/>
  <c r="H53" i="6"/>
  <c r="I53" i="11"/>
  <c r="J53" i="11" s="1"/>
  <c r="H53" i="11"/>
  <c r="I55" i="7"/>
  <c r="J55" i="7" s="1"/>
  <c r="H55" i="7"/>
  <c r="I56" i="9"/>
  <c r="J56" i="9" s="1"/>
  <c r="H56" i="9"/>
  <c r="H53" i="8" l="1"/>
  <c r="I53" i="8"/>
  <c r="J53" i="8" s="1"/>
  <c r="I56" i="7"/>
  <c r="J56" i="7" s="1"/>
  <c r="H56" i="7"/>
  <c r="I54" i="11"/>
  <c r="J54" i="11" s="1"/>
  <c r="H54" i="11"/>
  <c r="I54" i="6"/>
  <c r="J54" i="6" s="1"/>
  <c r="H54" i="6"/>
  <c r="I57" i="9"/>
  <c r="J57" i="9" s="1"/>
  <c r="H57" i="9"/>
  <c r="I55" i="10"/>
  <c r="J55" i="10" s="1"/>
  <c r="H55" i="10"/>
  <c r="I54" i="8" l="1"/>
  <c r="J54" i="8" s="1"/>
  <c r="H54" i="8"/>
  <c r="I55" i="6"/>
  <c r="J55" i="6" s="1"/>
  <c r="H55" i="6"/>
  <c r="I56" i="10"/>
  <c r="J56" i="10" s="1"/>
  <c r="H56" i="10"/>
  <c r="I55" i="11"/>
  <c r="J55" i="11" s="1"/>
  <c r="H55" i="11"/>
  <c r="I58" i="9"/>
  <c r="J58" i="9" s="1"/>
  <c r="H58" i="9"/>
  <c r="I57" i="7"/>
  <c r="J57" i="7" s="1"/>
  <c r="H57" i="7"/>
  <c r="H55" i="8" l="1"/>
  <c r="I55" i="8"/>
  <c r="J55" i="8" s="1"/>
  <c r="I57" i="10"/>
  <c r="J57" i="10" s="1"/>
  <c r="H57" i="10"/>
  <c r="I59" i="9"/>
  <c r="J59" i="9" s="1"/>
  <c r="H59" i="9"/>
  <c r="I58" i="7"/>
  <c r="J58" i="7" s="1"/>
  <c r="H58" i="7"/>
  <c r="H56" i="6"/>
  <c r="I56" i="6"/>
  <c r="J56" i="6" s="1"/>
  <c r="I56" i="11"/>
  <c r="J56" i="11" s="1"/>
  <c r="H56" i="11"/>
  <c r="I56" i="8" l="1"/>
  <c r="J56" i="8" s="1"/>
  <c r="H56" i="8"/>
  <c r="I57" i="11"/>
  <c r="J57" i="11" s="1"/>
  <c r="H57" i="11"/>
  <c r="I60" i="9"/>
  <c r="J60" i="9" s="1"/>
  <c r="H60" i="9"/>
  <c r="I59" i="7"/>
  <c r="J59" i="7" s="1"/>
  <c r="H59" i="7"/>
  <c r="I58" i="10"/>
  <c r="J58" i="10" s="1"/>
  <c r="H58" i="10"/>
  <c r="I57" i="6"/>
  <c r="J57" i="6" s="1"/>
  <c r="H57" i="6"/>
  <c r="H57" i="8" l="1"/>
  <c r="I57" i="8"/>
  <c r="J57" i="8" s="1"/>
  <c r="I60" i="7"/>
  <c r="J60" i="7" s="1"/>
  <c r="H60" i="7"/>
  <c r="I58" i="6"/>
  <c r="J58" i="6" s="1"/>
  <c r="H58" i="6"/>
  <c r="I61" i="9"/>
  <c r="J61" i="9" s="1"/>
  <c r="H61" i="9"/>
  <c r="I58" i="11"/>
  <c r="J58" i="11" s="1"/>
  <c r="H58" i="11"/>
  <c r="I59" i="10"/>
  <c r="J59" i="10" s="1"/>
  <c r="H59" i="10"/>
  <c r="H58" i="8" l="1"/>
  <c r="I58" i="8"/>
  <c r="J58" i="8" s="1"/>
  <c r="I60" i="10"/>
  <c r="J60" i="10" s="1"/>
  <c r="H60" i="10"/>
  <c r="I59" i="6"/>
  <c r="J59" i="6" s="1"/>
  <c r="H59" i="6"/>
  <c r="I62" i="9"/>
  <c r="J62" i="9" s="1"/>
  <c r="H62" i="9"/>
  <c r="I59" i="11"/>
  <c r="J59" i="11" s="1"/>
  <c r="H59" i="11"/>
  <c r="I61" i="7"/>
  <c r="J61" i="7" s="1"/>
  <c r="H61" i="7"/>
  <c r="I59" i="8" l="1"/>
  <c r="J59" i="8" s="1"/>
  <c r="H59" i="8"/>
  <c r="I60" i="11"/>
  <c r="J60" i="11" s="1"/>
  <c r="H60" i="11"/>
  <c r="I63" i="9"/>
  <c r="J63" i="9" s="1"/>
  <c r="H63" i="9"/>
  <c r="I62" i="7"/>
  <c r="J62" i="7" s="1"/>
  <c r="H62" i="7"/>
  <c r="I60" i="6"/>
  <c r="J60" i="6" s="1"/>
  <c r="H60" i="6"/>
  <c r="I61" i="10"/>
  <c r="J61" i="10" s="1"/>
  <c r="H61" i="10"/>
  <c r="I60" i="8" l="1"/>
  <c r="J60" i="8" s="1"/>
  <c r="H60" i="8"/>
  <c r="I63" i="7"/>
  <c r="J63" i="7" s="1"/>
  <c r="H63" i="7"/>
  <c r="I62" i="10"/>
  <c r="J62" i="10" s="1"/>
  <c r="H62" i="10"/>
  <c r="I64" i="9"/>
  <c r="J64" i="9" s="1"/>
  <c r="H64" i="9"/>
  <c r="I61" i="6"/>
  <c r="J61" i="6" s="1"/>
  <c r="H61" i="6"/>
  <c r="I61" i="11"/>
  <c r="J61" i="11" s="1"/>
  <c r="H61" i="11"/>
  <c r="H61" i="8" l="1"/>
  <c r="I61" i="8"/>
  <c r="J61" i="8" s="1"/>
  <c r="I62" i="11"/>
  <c r="J62" i="11" s="1"/>
  <c r="H62" i="11"/>
  <c r="I63" i="10"/>
  <c r="J63" i="10" s="1"/>
  <c r="H63" i="10"/>
  <c r="I65" i="9"/>
  <c r="J65" i="9" s="1"/>
  <c r="H65" i="9"/>
  <c r="I62" i="6"/>
  <c r="J62" i="6" s="1"/>
  <c r="H62" i="6"/>
  <c r="I64" i="7"/>
  <c r="J64" i="7" s="1"/>
  <c r="H64" i="7"/>
  <c r="H62" i="8" l="1"/>
  <c r="I62" i="8"/>
  <c r="J62" i="8" s="1"/>
  <c r="I65" i="7"/>
  <c r="J65" i="7" s="1"/>
  <c r="H65" i="7"/>
  <c r="I64" i="10"/>
  <c r="J64" i="10" s="1"/>
  <c r="H64" i="10"/>
  <c r="I63" i="6"/>
  <c r="J63" i="6" s="1"/>
  <c r="H63" i="6"/>
  <c r="I63" i="11"/>
  <c r="J63" i="11" s="1"/>
  <c r="H63" i="11"/>
  <c r="I66" i="9"/>
  <c r="J66" i="9" s="1"/>
  <c r="H66" i="9"/>
  <c r="I63" i="8" l="1"/>
  <c r="J63" i="8" s="1"/>
  <c r="H63" i="8"/>
  <c r="I64" i="11"/>
  <c r="J64" i="11" s="1"/>
  <c r="H64" i="11"/>
  <c r="I65" i="10"/>
  <c r="J65" i="10" s="1"/>
  <c r="H65" i="10"/>
  <c r="H64" i="6"/>
  <c r="I64" i="6"/>
  <c r="J64" i="6" s="1"/>
  <c r="I67" i="9"/>
  <c r="J67" i="9" s="1"/>
  <c r="H67" i="9"/>
  <c r="I66" i="7"/>
  <c r="J66" i="7" s="1"/>
  <c r="H66" i="7"/>
  <c r="I64" i="8" l="1"/>
  <c r="J64" i="8" s="1"/>
  <c r="H64" i="8"/>
  <c r="I68" i="9"/>
  <c r="J68" i="9" s="1"/>
  <c r="H68" i="9"/>
  <c r="I65" i="6"/>
  <c r="J65" i="6" s="1"/>
  <c r="H65" i="6"/>
  <c r="I67" i="7"/>
  <c r="J67" i="7" s="1"/>
  <c r="H67" i="7"/>
  <c r="I66" i="10"/>
  <c r="J66" i="10" s="1"/>
  <c r="H66" i="10"/>
  <c r="I65" i="11"/>
  <c r="J65" i="11" s="1"/>
  <c r="H65" i="11"/>
  <c r="I65" i="8" l="1"/>
  <c r="J65" i="8" s="1"/>
  <c r="H65" i="8"/>
  <c r="I68" i="7"/>
  <c r="J68" i="7" s="1"/>
  <c r="H68" i="7"/>
  <c r="I66" i="11"/>
  <c r="J66" i="11" s="1"/>
  <c r="H66" i="11"/>
  <c r="I66" i="6"/>
  <c r="J66" i="6" s="1"/>
  <c r="H66" i="6"/>
  <c r="I67" i="10"/>
  <c r="J67" i="10" s="1"/>
  <c r="H67" i="10"/>
  <c r="I69" i="9"/>
  <c r="J69" i="9" s="1"/>
  <c r="F18" i="1" s="1"/>
  <c r="H69" i="9"/>
  <c r="I66" i="8" l="1"/>
  <c r="J66" i="8" s="1"/>
  <c r="H66" i="8"/>
  <c r="I70" i="9"/>
  <c r="J70" i="9" s="1"/>
  <c r="F19" i="1" s="1"/>
  <c r="H70" i="9"/>
  <c r="I67" i="11"/>
  <c r="J67" i="11" s="1"/>
  <c r="H67" i="11"/>
  <c r="I68" i="10"/>
  <c r="J68" i="10" s="1"/>
  <c r="H68" i="10"/>
  <c r="I67" i="6"/>
  <c r="J67" i="6" s="1"/>
  <c r="H67" i="6"/>
  <c r="I69" i="7"/>
  <c r="J69" i="7" s="1"/>
  <c r="D18" i="1" s="1"/>
  <c r="H69" i="7"/>
  <c r="I67" i="8" l="1"/>
  <c r="J67" i="8" s="1"/>
  <c r="H67" i="8"/>
  <c r="I68" i="6"/>
  <c r="J68" i="6" s="1"/>
  <c r="H68" i="6"/>
  <c r="I70" i="7"/>
  <c r="J70" i="7" s="1"/>
  <c r="D19" i="1" s="1"/>
  <c r="H70" i="7"/>
  <c r="I68" i="11"/>
  <c r="J68" i="11" s="1"/>
  <c r="H68" i="11"/>
  <c r="I71" i="9"/>
  <c r="J71" i="9" s="1"/>
  <c r="F20" i="1" s="1"/>
  <c r="H71" i="9"/>
  <c r="I69" i="10"/>
  <c r="J69" i="10" s="1"/>
  <c r="G18" i="1" s="1"/>
  <c r="H69" i="10"/>
  <c r="I68" i="8" l="1"/>
  <c r="J68" i="8" s="1"/>
  <c r="H68" i="8"/>
  <c r="I71" i="7"/>
  <c r="J71" i="7" s="1"/>
  <c r="D20" i="1" s="1"/>
  <c r="H71" i="7"/>
  <c r="I69" i="11"/>
  <c r="J69" i="11" s="1"/>
  <c r="H18" i="1" s="1"/>
  <c r="H69" i="11"/>
  <c r="I70" i="10"/>
  <c r="J70" i="10" s="1"/>
  <c r="G19" i="1" s="1"/>
  <c r="H70" i="10"/>
  <c r="I72" i="9"/>
  <c r="J72" i="9" s="1"/>
  <c r="F21" i="1" s="1"/>
  <c r="H72" i="9"/>
  <c r="I69" i="6"/>
  <c r="J69" i="6" s="1"/>
  <c r="C18" i="1" s="1"/>
  <c r="H69" i="6"/>
  <c r="I69" i="8" l="1"/>
  <c r="J69" i="8" s="1"/>
  <c r="E18" i="1" s="1"/>
  <c r="H69" i="8"/>
  <c r="I71" i="10"/>
  <c r="J71" i="10" s="1"/>
  <c r="G20" i="1" s="1"/>
  <c r="H71" i="10"/>
  <c r="I72" i="7"/>
  <c r="J72" i="7" s="1"/>
  <c r="D21" i="1" s="1"/>
  <c r="H72" i="7"/>
  <c r="I70" i="11"/>
  <c r="J70" i="11" s="1"/>
  <c r="H19" i="1" s="1"/>
  <c r="H70" i="11"/>
  <c r="I70" i="6"/>
  <c r="J70" i="6" s="1"/>
  <c r="C19" i="1" s="1"/>
  <c r="H70" i="6"/>
  <c r="I73" i="9"/>
  <c r="J73" i="9" s="1"/>
  <c r="F22" i="1" s="1"/>
  <c r="H73" i="9"/>
  <c r="J18" i="1" l="1"/>
  <c r="K18" i="1" s="1"/>
  <c r="I70" i="8"/>
  <c r="J70" i="8" s="1"/>
  <c r="E19" i="1" s="1"/>
  <c r="J19" i="1" s="1"/>
  <c r="K19" i="1" s="1"/>
  <c r="H70" i="8"/>
  <c r="I71" i="6"/>
  <c r="J71" i="6" s="1"/>
  <c r="C20" i="1" s="1"/>
  <c r="H71" i="6"/>
  <c r="I71" i="11"/>
  <c r="J71" i="11" s="1"/>
  <c r="H20" i="1" s="1"/>
  <c r="H71" i="11"/>
  <c r="I73" i="7"/>
  <c r="J73" i="7" s="1"/>
  <c r="D22" i="1" s="1"/>
  <c r="H73" i="7"/>
  <c r="I74" i="9"/>
  <c r="J74" i="9" s="1"/>
  <c r="F23" i="1" s="1"/>
  <c r="H74" i="9"/>
  <c r="I72" i="10"/>
  <c r="J72" i="10" s="1"/>
  <c r="G21" i="1" s="1"/>
  <c r="H72" i="10"/>
  <c r="M18" i="1" l="1"/>
  <c r="C5" i="4" s="1"/>
  <c r="D5" i="4" s="1"/>
  <c r="M19" i="1"/>
  <c r="C6" i="4" s="1"/>
  <c r="D6" i="4" s="1"/>
  <c r="I71" i="8"/>
  <c r="J71" i="8" s="1"/>
  <c r="E20" i="1" s="1"/>
  <c r="J20" i="1" s="1"/>
  <c r="K20" i="1" s="1"/>
  <c r="H71" i="8"/>
  <c r="I74" i="7"/>
  <c r="J74" i="7" s="1"/>
  <c r="D23" i="1" s="1"/>
  <c r="H74" i="7"/>
  <c r="I73" i="10"/>
  <c r="J73" i="10" s="1"/>
  <c r="G22" i="1" s="1"/>
  <c r="H73" i="10"/>
  <c r="I72" i="11"/>
  <c r="J72" i="11" s="1"/>
  <c r="H21" i="1" s="1"/>
  <c r="H72" i="11"/>
  <c r="I75" i="9"/>
  <c r="J75" i="9" s="1"/>
  <c r="F24" i="1" s="1"/>
  <c r="H75" i="9"/>
  <c r="H72" i="6"/>
  <c r="I72" i="6"/>
  <c r="J72" i="6" s="1"/>
  <c r="C21" i="1" s="1"/>
  <c r="M20" i="1" l="1"/>
  <c r="C7" i="4" s="1"/>
  <c r="D7" i="4" s="1"/>
  <c r="I72" i="8"/>
  <c r="J72" i="8" s="1"/>
  <c r="E21" i="1" s="1"/>
  <c r="J21" i="1" s="1"/>
  <c r="K21" i="1" s="1"/>
  <c r="H72" i="8"/>
  <c r="I73" i="11"/>
  <c r="J73" i="11" s="1"/>
  <c r="H22" i="1" s="1"/>
  <c r="H73" i="11"/>
  <c r="I73" i="6"/>
  <c r="J73" i="6" s="1"/>
  <c r="C22" i="1" s="1"/>
  <c r="H73" i="6"/>
  <c r="I76" i="9"/>
  <c r="J76" i="9" s="1"/>
  <c r="F25" i="1" s="1"/>
  <c r="H76" i="9"/>
  <c r="I75" i="7"/>
  <c r="J75" i="7" s="1"/>
  <c r="D24" i="1" s="1"/>
  <c r="H75" i="7"/>
  <c r="I74" i="10"/>
  <c r="J74" i="10" s="1"/>
  <c r="G23" i="1" s="1"/>
  <c r="H74" i="10"/>
  <c r="M21" i="1" l="1"/>
  <c r="C8" i="4" s="1"/>
  <c r="D8" i="4" s="1"/>
  <c r="I73" i="8"/>
  <c r="J73" i="8" s="1"/>
  <c r="E22" i="1" s="1"/>
  <c r="J22" i="1" s="1"/>
  <c r="K22" i="1" s="1"/>
  <c r="H73" i="8"/>
  <c r="I74" i="6"/>
  <c r="J74" i="6" s="1"/>
  <c r="C23" i="1" s="1"/>
  <c r="H74" i="6"/>
  <c r="I75" i="10"/>
  <c r="J75" i="10" s="1"/>
  <c r="G24" i="1" s="1"/>
  <c r="H75" i="10"/>
  <c r="I77" i="9"/>
  <c r="J77" i="9" s="1"/>
  <c r="F26" i="1" s="1"/>
  <c r="H77" i="9"/>
  <c r="I74" i="11"/>
  <c r="J74" i="11" s="1"/>
  <c r="H23" i="1" s="1"/>
  <c r="H74" i="11"/>
  <c r="H76" i="7"/>
  <c r="I76" i="7"/>
  <c r="J76" i="7" s="1"/>
  <c r="D25" i="1" s="1"/>
  <c r="M22" i="1" l="1"/>
  <c r="C9" i="4" s="1"/>
  <c r="D9" i="4" s="1"/>
  <c r="I74" i="8"/>
  <c r="J74" i="8" s="1"/>
  <c r="E23" i="1" s="1"/>
  <c r="J23" i="1" s="1"/>
  <c r="K23" i="1" s="1"/>
  <c r="H74" i="8"/>
  <c r="I78" i="9"/>
  <c r="J78" i="9" s="1"/>
  <c r="F27" i="1" s="1"/>
  <c r="H78" i="9"/>
  <c r="I76" i="10"/>
  <c r="J76" i="10" s="1"/>
  <c r="G25" i="1" s="1"/>
  <c r="H76" i="10"/>
  <c r="I77" i="7"/>
  <c r="J77" i="7" s="1"/>
  <c r="D26" i="1" s="1"/>
  <c r="H77" i="7"/>
  <c r="I75" i="11"/>
  <c r="J75" i="11" s="1"/>
  <c r="H24" i="1" s="1"/>
  <c r="H75" i="11"/>
  <c r="I75" i="6"/>
  <c r="J75" i="6" s="1"/>
  <c r="C24" i="1" s="1"/>
  <c r="H75" i="6"/>
  <c r="M23" i="1" l="1"/>
  <c r="C10" i="4" s="1"/>
  <c r="D10" i="4" s="1"/>
  <c r="I75" i="8"/>
  <c r="J75" i="8" s="1"/>
  <c r="E24" i="1" s="1"/>
  <c r="J24" i="1" s="1"/>
  <c r="K24" i="1" s="1"/>
  <c r="H75" i="8"/>
  <c r="I77" i="10"/>
  <c r="J77" i="10" s="1"/>
  <c r="G26" i="1" s="1"/>
  <c r="H77" i="10"/>
  <c r="I76" i="6"/>
  <c r="J76" i="6" s="1"/>
  <c r="C25" i="1" s="1"/>
  <c r="H76" i="6"/>
  <c r="I78" i="7"/>
  <c r="J78" i="7" s="1"/>
  <c r="D27" i="1" s="1"/>
  <c r="H78" i="7"/>
  <c r="I79" i="9"/>
  <c r="J79" i="9" s="1"/>
  <c r="F28" i="1" s="1"/>
  <c r="H79" i="9"/>
  <c r="I76" i="11"/>
  <c r="J76" i="11" s="1"/>
  <c r="H25" i="1" s="1"/>
  <c r="H76" i="11"/>
  <c r="M24" i="1" l="1"/>
  <c r="C11" i="4" s="1"/>
  <c r="D11" i="4" s="1"/>
  <c r="H76" i="8"/>
  <c r="I76" i="8"/>
  <c r="J76" i="8" s="1"/>
  <c r="E25" i="1" s="1"/>
  <c r="J25" i="1" s="1"/>
  <c r="K25" i="1" s="1"/>
  <c r="I77" i="11"/>
  <c r="J77" i="11" s="1"/>
  <c r="H26" i="1" s="1"/>
  <c r="H77" i="11"/>
  <c r="I77" i="6"/>
  <c r="J77" i="6" s="1"/>
  <c r="C26" i="1" s="1"/>
  <c r="H77" i="6"/>
  <c r="I80" i="9"/>
  <c r="J80" i="9" s="1"/>
  <c r="F29" i="1" s="1"/>
  <c r="H80" i="9"/>
  <c r="I79" i="7"/>
  <c r="J79" i="7" s="1"/>
  <c r="D28" i="1" s="1"/>
  <c r="H79" i="7"/>
  <c r="I78" i="10"/>
  <c r="J78" i="10" s="1"/>
  <c r="G27" i="1" s="1"/>
  <c r="H78" i="10"/>
  <c r="M25" i="1" l="1"/>
  <c r="C12" i="4" s="1"/>
  <c r="D12" i="4" s="1"/>
  <c r="I77" i="8"/>
  <c r="J77" i="8" s="1"/>
  <c r="E26" i="1" s="1"/>
  <c r="J26" i="1" s="1"/>
  <c r="K26" i="1" s="1"/>
  <c r="H77" i="8"/>
  <c r="I79" i="10"/>
  <c r="J79" i="10" s="1"/>
  <c r="G28" i="1" s="1"/>
  <c r="H79" i="10"/>
  <c r="I78" i="6"/>
  <c r="J78" i="6" s="1"/>
  <c r="C27" i="1" s="1"/>
  <c r="H78" i="6"/>
  <c r="I81" i="9"/>
  <c r="J81" i="9" s="1"/>
  <c r="F30" i="1" s="1"/>
  <c r="H81" i="9"/>
  <c r="I80" i="7"/>
  <c r="J80" i="7" s="1"/>
  <c r="D29" i="1" s="1"/>
  <c r="H80" i="7"/>
  <c r="I78" i="11"/>
  <c r="J78" i="11" s="1"/>
  <c r="H27" i="1" s="1"/>
  <c r="H78" i="11"/>
  <c r="M26" i="1" l="1"/>
  <c r="C13" i="4" s="1"/>
  <c r="D13" i="4" s="1"/>
  <c r="I78" i="8"/>
  <c r="J78" i="8" s="1"/>
  <c r="E27" i="1" s="1"/>
  <c r="J27" i="1" s="1"/>
  <c r="K27" i="1" s="1"/>
  <c r="H78" i="8"/>
  <c r="I79" i="6"/>
  <c r="J79" i="6" s="1"/>
  <c r="C28" i="1" s="1"/>
  <c r="H79" i="6"/>
  <c r="I81" i="7"/>
  <c r="J81" i="7" s="1"/>
  <c r="D30" i="1" s="1"/>
  <c r="H81" i="7"/>
  <c r="I82" i="9"/>
  <c r="J82" i="9" s="1"/>
  <c r="F31" i="1" s="1"/>
  <c r="H82" i="9"/>
  <c r="I79" i="11"/>
  <c r="J79" i="11" s="1"/>
  <c r="H28" i="1" s="1"/>
  <c r="H79" i="11"/>
  <c r="I80" i="10"/>
  <c r="J80" i="10" s="1"/>
  <c r="G29" i="1" s="1"/>
  <c r="H80" i="10"/>
  <c r="M27" i="1" l="1"/>
  <c r="C14" i="4" s="1"/>
  <c r="D14" i="4" s="1"/>
  <c r="H79" i="8"/>
  <c r="I79" i="8"/>
  <c r="J79" i="8" s="1"/>
  <c r="E28" i="1" s="1"/>
  <c r="J28" i="1" s="1"/>
  <c r="K28" i="1" s="1"/>
  <c r="I83" i="9"/>
  <c r="J83" i="9" s="1"/>
  <c r="F32" i="1" s="1"/>
  <c r="H83" i="9"/>
  <c r="I80" i="11"/>
  <c r="J80" i="11" s="1"/>
  <c r="H29" i="1" s="1"/>
  <c r="H80" i="11"/>
  <c r="I82" i="7"/>
  <c r="J82" i="7" s="1"/>
  <c r="D31" i="1" s="1"/>
  <c r="H82" i="7"/>
  <c r="I81" i="10"/>
  <c r="J81" i="10" s="1"/>
  <c r="G30" i="1" s="1"/>
  <c r="H81" i="10"/>
  <c r="H80" i="6"/>
  <c r="I80" i="6"/>
  <c r="J80" i="6" s="1"/>
  <c r="C29" i="1" s="1"/>
  <c r="M28" i="1" l="1"/>
  <c r="C15" i="4" s="1"/>
  <c r="D15" i="4" s="1"/>
  <c r="I80" i="8"/>
  <c r="J80" i="8" s="1"/>
  <c r="E29" i="1" s="1"/>
  <c r="J29" i="1" s="1"/>
  <c r="K29" i="1" s="1"/>
  <c r="H80" i="8"/>
  <c r="I82" i="10"/>
  <c r="J82" i="10" s="1"/>
  <c r="G31" i="1" s="1"/>
  <c r="H82" i="10"/>
  <c r="I83" i="7"/>
  <c r="J83" i="7" s="1"/>
  <c r="D32" i="1" s="1"/>
  <c r="H83" i="7"/>
  <c r="I84" i="9"/>
  <c r="J84" i="9" s="1"/>
  <c r="F33" i="1" s="1"/>
  <c r="H84" i="9"/>
  <c r="I81" i="11"/>
  <c r="J81" i="11" s="1"/>
  <c r="H30" i="1" s="1"/>
  <c r="H81" i="11"/>
  <c r="I81" i="6"/>
  <c r="J81" i="6" s="1"/>
  <c r="C30" i="1" s="1"/>
  <c r="H81" i="6"/>
  <c r="M29" i="1" l="1"/>
  <c r="C16" i="4" s="1"/>
  <c r="D16" i="4" s="1"/>
  <c r="H81" i="8"/>
  <c r="I81" i="8"/>
  <c r="J81" i="8" s="1"/>
  <c r="E30" i="1" s="1"/>
  <c r="J30" i="1" s="1"/>
  <c r="K30" i="1" s="1"/>
  <c r="I82" i="11"/>
  <c r="J82" i="11" s="1"/>
  <c r="H31" i="1" s="1"/>
  <c r="H82" i="11"/>
  <c r="I85" i="9"/>
  <c r="J85" i="9" s="1"/>
  <c r="F34" i="1" s="1"/>
  <c r="H85" i="9"/>
  <c r="I82" i="6"/>
  <c r="J82" i="6" s="1"/>
  <c r="C31" i="1" s="1"/>
  <c r="H82" i="6"/>
  <c r="I84" i="7"/>
  <c r="J84" i="7" s="1"/>
  <c r="D33" i="1" s="1"/>
  <c r="H84" i="7"/>
  <c r="I83" i="10"/>
  <c r="J83" i="10" s="1"/>
  <c r="G32" i="1" s="1"/>
  <c r="H83" i="10"/>
  <c r="M30" i="1" l="1"/>
  <c r="C17" i="4" s="1"/>
  <c r="D17" i="4" s="1"/>
  <c r="I82" i="8"/>
  <c r="J82" i="8" s="1"/>
  <c r="E31" i="1" s="1"/>
  <c r="J31" i="1" s="1"/>
  <c r="K31" i="1" s="1"/>
  <c r="H82" i="8"/>
  <c r="I83" i="6"/>
  <c r="J83" i="6" s="1"/>
  <c r="C32" i="1" s="1"/>
  <c r="H83" i="6"/>
  <c r="I84" i="10"/>
  <c r="J84" i="10" s="1"/>
  <c r="G33" i="1" s="1"/>
  <c r="H84" i="10"/>
  <c r="I86" i="9"/>
  <c r="J86" i="9" s="1"/>
  <c r="F35" i="1" s="1"/>
  <c r="H86" i="9"/>
  <c r="I85" i="7"/>
  <c r="J85" i="7" s="1"/>
  <c r="D34" i="1" s="1"/>
  <c r="H85" i="7"/>
  <c r="I83" i="11"/>
  <c r="J83" i="11" s="1"/>
  <c r="H32" i="1" s="1"/>
  <c r="H83" i="11"/>
  <c r="M31" i="1" l="1"/>
  <c r="C18" i="4" s="1"/>
  <c r="D18" i="4" s="1"/>
  <c r="I83" i="8"/>
  <c r="J83" i="8" s="1"/>
  <c r="E32" i="1" s="1"/>
  <c r="J32" i="1" s="1"/>
  <c r="K32" i="1" s="1"/>
  <c r="H83" i="8"/>
  <c r="I87" i="9"/>
  <c r="J87" i="9" s="1"/>
  <c r="F36" i="1" s="1"/>
  <c r="H87" i="9"/>
  <c r="I84" i="11"/>
  <c r="J84" i="11" s="1"/>
  <c r="H33" i="1" s="1"/>
  <c r="H84" i="11"/>
  <c r="I85" i="10"/>
  <c r="J85" i="10" s="1"/>
  <c r="G34" i="1" s="1"/>
  <c r="H85" i="10"/>
  <c r="I84" i="6"/>
  <c r="J84" i="6" s="1"/>
  <c r="C33" i="1" s="1"/>
  <c r="H84" i="6"/>
  <c r="I86" i="7"/>
  <c r="J86" i="7" s="1"/>
  <c r="D35" i="1" s="1"/>
  <c r="H86" i="7"/>
  <c r="M32" i="1" l="1"/>
  <c r="C19" i="4" s="1"/>
  <c r="D19" i="4" s="1"/>
  <c r="I84" i="8"/>
  <c r="J84" i="8" s="1"/>
  <c r="E33" i="1" s="1"/>
  <c r="J33" i="1" s="1"/>
  <c r="K33" i="1" s="1"/>
  <c r="H84" i="8"/>
  <c r="I86" i="10"/>
  <c r="J86" i="10" s="1"/>
  <c r="G35" i="1" s="1"/>
  <c r="H86" i="10"/>
  <c r="I87" i="7"/>
  <c r="J87" i="7" s="1"/>
  <c r="D36" i="1" s="1"/>
  <c r="H87" i="7"/>
  <c r="I85" i="11"/>
  <c r="J85" i="11" s="1"/>
  <c r="H34" i="1" s="1"/>
  <c r="H85" i="11"/>
  <c r="I85" i="6"/>
  <c r="J85" i="6" s="1"/>
  <c r="C34" i="1" s="1"/>
  <c r="H85" i="6"/>
  <c r="I88" i="9"/>
  <c r="J88" i="9" s="1"/>
  <c r="F37" i="1" s="1"/>
  <c r="H88" i="9"/>
  <c r="M33" i="1" l="1"/>
  <c r="C20" i="4" s="1"/>
  <c r="D20" i="4" s="1"/>
  <c r="I85" i="8"/>
  <c r="J85" i="8" s="1"/>
  <c r="E34" i="1" s="1"/>
  <c r="J34" i="1" s="1"/>
  <c r="K34" i="1" s="1"/>
  <c r="H85" i="8"/>
  <c r="I86" i="6"/>
  <c r="J86" i="6" s="1"/>
  <c r="C35" i="1" s="1"/>
  <c r="H86" i="6"/>
  <c r="I86" i="11"/>
  <c r="J86" i="11" s="1"/>
  <c r="H35" i="1" s="1"/>
  <c r="H86" i="11"/>
  <c r="I88" i="7"/>
  <c r="J88" i="7" s="1"/>
  <c r="D37" i="1" s="1"/>
  <c r="H88" i="7"/>
  <c r="I87" i="10"/>
  <c r="J87" i="10" s="1"/>
  <c r="G36" i="1" s="1"/>
  <c r="H87" i="10"/>
  <c r="I89" i="9"/>
  <c r="J89" i="9" s="1"/>
  <c r="F38" i="1" s="1"/>
  <c r="H89" i="9"/>
  <c r="M34" i="1" l="1"/>
  <c r="C21" i="4" s="1"/>
  <c r="D21" i="4" s="1"/>
  <c r="I86" i="8"/>
  <c r="J86" i="8" s="1"/>
  <c r="E35" i="1" s="1"/>
  <c r="J35" i="1" s="1"/>
  <c r="K35" i="1" s="1"/>
  <c r="H86" i="8"/>
  <c r="I89" i="7"/>
  <c r="J89" i="7" s="1"/>
  <c r="D38" i="1" s="1"/>
  <c r="H89" i="7"/>
  <c r="I88" i="10"/>
  <c r="J88" i="10" s="1"/>
  <c r="G37" i="1" s="1"/>
  <c r="H88" i="10"/>
  <c r="I87" i="6"/>
  <c r="J87" i="6" s="1"/>
  <c r="C36" i="1" s="1"/>
  <c r="H87" i="6"/>
  <c r="I90" i="9"/>
  <c r="J90" i="9" s="1"/>
  <c r="F39" i="1" s="1"/>
  <c r="H90" i="9"/>
  <c r="I87" i="11"/>
  <c r="J87" i="11" s="1"/>
  <c r="H36" i="1" s="1"/>
  <c r="H87" i="11"/>
  <c r="M35" i="1" l="1"/>
  <c r="C22" i="4" s="1"/>
  <c r="D22" i="4" s="1"/>
  <c r="H87" i="8"/>
  <c r="I87" i="8"/>
  <c r="J87" i="8" s="1"/>
  <c r="E36" i="1" s="1"/>
  <c r="J36" i="1" s="1"/>
  <c r="K36" i="1" s="1"/>
  <c r="H88" i="6"/>
  <c r="I88" i="6"/>
  <c r="J88" i="6" s="1"/>
  <c r="C37" i="1" s="1"/>
  <c r="I88" i="11"/>
  <c r="J88" i="11" s="1"/>
  <c r="H37" i="1" s="1"/>
  <c r="H88" i="11"/>
  <c r="I89" i="10"/>
  <c r="J89" i="10" s="1"/>
  <c r="G38" i="1" s="1"/>
  <c r="H89" i="10"/>
  <c r="I91" i="9"/>
  <c r="J91" i="9" s="1"/>
  <c r="F40" i="1" s="1"/>
  <c r="H91" i="9"/>
  <c r="I90" i="7"/>
  <c r="J90" i="7" s="1"/>
  <c r="D39" i="1" s="1"/>
  <c r="H90" i="7"/>
  <c r="M36" i="1" l="1"/>
  <c r="C23" i="4" s="1"/>
  <c r="D23" i="4" s="1"/>
  <c r="I88" i="8"/>
  <c r="J88" i="8" s="1"/>
  <c r="E37" i="1" s="1"/>
  <c r="J37" i="1" s="1"/>
  <c r="K37" i="1" s="1"/>
  <c r="H88" i="8"/>
  <c r="I92" i="9"/>
  <c r="J92" i="9" s="1"/>
  <c r="F41" i="1" s="1"/>
  <c r="H92" i="9"/>
  <c r="I89" i="11"/>
  <c r="J89" i="11" s="1"/>
  <c r="H38" i="1" s="1"/>
  <c r="H89" i="11"/>
  <c r="I91" i="7"/>
  <c r="J91" i="7" s="1"/>
  <c r="D40" i="1" s="1"/>
  <c r="H91" i="7"/>
  <c r="I90" i="10"/>
  <c r="J90" i="10" s="1"/>
  <c r="G39" i="1" s="1"/>
  <c r="H90" i="10"/>
  <c r="I89" i="6"/>
  <c r="J89" i="6" s="1"/>
  <c r="C38" i="1" s="1"/>
  <c r="H89" i="6"/>
  <c r="M37" i="1" l="1"/>
  <c r="C24" i="4" s="1"/>
  <c r="D24" i="4" s="1"/>
  <c r="I89" i="8"/>
  <c r="J89" i="8" s="1"/>
  <c r="E38" i="1" s="1"/>
  <c r="J38" i="1" s="1"/>
  <c r="K38" i="1" s="1"/>
  <c r="H89" i="8"/>
  <c r="I90" i="11"/>
  <c r="J90" i="11" s="1"/>
  <c r="H39" i="1" s="1"/>
  <c r="H90" i="11"/>
  <c r="I91" i="10"/>
  <c r="J91" i="10" s="1"/>
  <c r="G40" i="1" s="1"/>
  <c r="H91" i="10"/>
  <c r="I90" i="6"/>
  <c r="J90" i="6" s="1"/>
  <c r="C39" i="1" s="1"/>
  <c r="H90" i="6"/>
  <c r="I93" i="9"/>
  <c r="J93" i="9" s="1"/>
  <c r="F42" i="1" s="1"/>
  <c r="H93" i="9"/>
  <c r="I92" i="7"/>
  <c r="J92" i="7" s="1"/>
  <c r="D41" i="1" s="1"/>
  <c r="H92" i="7"/>
  <c r="M38" i="1" l="1"/>
  <c r="C25" i="4" s="1"/>
  <c r="D25" i="4" s="1"/>
  <c r="H90" i="8"/>
  <c r="I90" i="8"/>
  <c r="J90" i="8" s="1"/>
  <c r="E39" i="1" s="1"/>
  <c r="J39" i="1" s="1"/>
  <c r="K39" i="1" s="1"/>
  <c r="I91" i="6"/>
  <c r="J91" i="6" s="1"/>
  <c r="C40" i="1" s="1"/>
  <c r="H91" i="6"/>
  <c r="I93" i="7"/>
  <c r="J93" i="7" s="1"/>
  <c r="D42" i="1" s="1"/>
  <c r="H93" i="7"/>
  <c r="I92" i="10"/>
  <c r="J92" i="10" s="1"/>
  <c r="G41" i="1" s="1"/>
  <c r="H92" i="10"/>
  <c r="I94" i="9"/>
  <c r="J94" i="9" s="1"/>
  <c r="F43" i="1" s="1"/>
  <c r="H94" i="9"/>
  <c r="I91" i="11"/>
  <c r="J91" i="11" s="1"/>
  <c r="H40" i="1" s="1"/>
  <c r="H91" i="11"/>
  <c r="M39" i="1" l="1"/>
  <c r="C26" i="4" s="1"/>
  <c r="D26" i="4" s="1"/>
  <c r="I91" i="8"/>
  <c r="J91" i="8" s="1"/>
  <c r="E40" i="1" s="1"/>
  <c r="J40" i="1" s="1"/>
  <c r="K40" i="1" s="1"/>
  <c r="H91" i="8"/>
  <c r="I92" i="11"/>
  <c r="J92" i="11" s="1"/>
  <c r="H41" i="1" s="1"/>
  <c r="H92" i="11"/>
  <c r="I94" i="7"/>
  <c r="J94" i="7" s="1"/>
  <c r="D43" i="1" s="1"/>
  <c r="H94" i="7"/>
  <c r="I93" i="10"/>
  <c r="J93" i="10" s="1"/>
  <c r="G42" i="1" s="1"/>
  <c r="H93" i="10"/>
  <c r="I95" i="9"/>
  <c r="J95" i="9" s="1"/>
  <c r="F44" i="1" s="1"/>
  <c r="H95" i="9"/>
  <c r="I92" i="6"/>
  <c r="J92" i="6" s="1"/>
  <c r="C41" i="1" s="1"/>
  <c r="H92" i="6"/>
  <c r="M40" i="1" l="1"/>
  <c r="C27" i="4" s="1"/>
  <c r="D27" i="4" s="1"/>
  <c r="H92" i="8"/>
  <c r="I92" i="8"/>
  <c r="J92" i="8" s="1"/>
  <c r="E41" i="1" s="1"/>
  <c r="J41" i="1" s="1"/>
  <c r="K41" i="1" s="1"/>
  <c r="I95" i="7"/>
  <c r="J95" i="7" s="1"/>
  <c r="D44" i="1" s="1"/>
  <c r="H95" i="7"/>
  <c r="I96" i="9"/>
  <c r="J96" i="9" s="1"/>
  <c r="F45" i="1" s="1"/>
  <c r="H96" i="9"/>
  <c r="I93" i="11"/>
  <c r="J93" i="11" s="1"/>
  <c r="H42" i="1" s="1"/>
  <c r="H93" i="11"/>
  <c r="I94" i="10"/>
  <c r="J94" i="10" s="1"/>
  <c r="G43" i="1" s="1"/>
  <c r="H94" i="10"/>
  <c r="I93" i="6"/>
  <c r="J93" i="6" s="1"/>
  <c r="C42" i="1" s="1"/>
  <c r="H93" i="6"/>
  <c r="M41" i="1" l="1"/>
  <c r="C28" i="4" s="1"/>
  <c r="D28" i="4" s="1"/>
  <c r="H93" i="8"/>
  <c r="I93" i="8"/>
  <c r="J93" i="8" s="1"/>
  <c r="E42" i="1" s="1"/>
  <c r="J42" i="1" s="1"/>
  <c r="K42" i="1" s="1"/>
  <c r="I94" i="11"/>
  <c r="J94" i="11" s="1"/>
  <c r="H43" i="1" s="1"/>
  <c r="H94" i="11"/>
  <c r="I94" i="6"/>
  <c r="J94" i="6" s="1"/>
  <c r="C43" i="1" s="1"/>
  <c r="H94" i="6"/>
  <c r="I95" i="10"/>
  <c r="J95" i="10" s="1"/>
  <c r="G44" i="1" s="1"/>
  <c r="H95" i="10"/>
  <c r="I96" i="7"/>
  <c r="J96" i="7" s="1"/>
  <c r="D45" i="1" s="1"/>
  <c r="H96" i="7"/>
  <c r="I97" i="9"/>
  <c r="J97" i="9" s="1"/>
  <c r="F46" i="1" s="1"/>
  <c r="H97" i="9"/>
  <c r="M42" i="1" l="1"/>
  <c r="C29" i="4" s="1"/>
  <c r="D29" i="4" s="1"/>
  <c r="H94" i="8"/>
  <c r="I94" i="8"/>
  <c r="J94" i="8" s="1"/>
  <c r="E43" i="1" s="1"/>
  <c r="J43" i="1" s="1"/>
  <c r="K43" i="1" s="1"/>
  <c r="I95" i="6"/>
  <c r="J95" i="6" s="1"/>
  <c r="C44" i="1" s="1"/>
  <c r="H95" i="6"/>
  <c r="I96" i="10"/>
  <c r="J96" i="10" s="1"/>
  <c r="G45" i="1" s="1"/>
  <c r="H96" i="10"/>
  <c r="I98" i="9"/>
  <c r="J98" i="9" s="1"/>
  <c r="F47" i="1" s="1"/>
  <c r="H98" i="9"/>
  <c r="I97" i="7"/>
  <c r="J97" i="7" s="1"/>
  <c r="D46" i="1" s="1"/>
  <c r="H97" i="7"/>
  <c r="I95" i="11"/>
  <c r="J95" i="11" s="1"/>
  <c r="H44" i="1" s="1"/>
  <c r="H95" i="11"/>
  <c r="M43" i="1" l="1"/>
  <c r="C30" i="4" s="1"/>
  <c r="D30" i="4" s="1"/>
  <c r="I95" i="8"/>
  <c r="J95" i="8" s="1"/>
  <c r="E44" i="1" s="1"/>
  <c r="J44" i="1" s="1"/>
  <c r="K44" i="1" s="1"/>
  <c r="H95" i="8"/>
  <c r="I98" i="7"/>
  <c r="J98" i="7" s="1"/>
  <c r="D47" i="1" s="1"/>
  <c r="H98" i="7"/>
  <c r="I99" i="9"/>
  <c r="J99" i="9" s="1"/>
  <c r="F48" i="1" s="1"/>
  <c r="H99" i="9"/>
  <c r="H96" i="6"/>
  <c r="I96" i="6"/>
  <c r="J96" i="6" s="1"/>
  <c r="C45" i="1" s="1"/>
  <c r="I96" i="11"/>
  <c r="J96" i="11" s="1"/>
  <c r="H45" i="1" s="1"/>
  <c r="H96" i="11"/>
  <c r="I97" i="10"/>
  <c r="J97" i="10" s="1"/>
  <c r="G46" i="1" s="1"/>
  <c r="H97" i="10"/>
  <c r="M44" i="1" l="1"/>
  <c r="C31" i="4" s="1"/>
  <c r="D31" i="4" s="1"/>
  <c r="I96" i="8"/>
  <c r="J96" i="8" s="1"/>
  <c r="E45" i="1" s="1"/>
  <c r="J45" i="1" s="1"/>
  <c r="K45" i="1" s="1"/>
  <c r="H96" i="8"/>
  <c r="I97" i="6"/>
  <c r="J97" i="6" s="1"/>
  <c r="C46" i="1" s="1"/>
  <c r="H97" i="6"/>
  <c r="I98" i="10"/>
  <c r="J98" i="10" s="1"/>
  <c r="G47" i="1" s="1"/>
  <c r="H98" i="10"/>
  <c r="I97" i="11"/>
  <c r="J97" i="11" s="1"/>
  <c r="H46" i="1" s="1"/>
  <c r="H97" i="11"/>
  <c r="I99" i="7"/>
  <c r="J99" i="7" s="1"/>
  <c r="D48" i="1" s="1"/>
  <c r="H99" i="7"/>
  <c r="M45" i="1" l="1"/>
  <c r="C32" i="4" s="1"/>
  <c r="D32" i="4" s="1"/>
  <c r="I97" i="8"/>
  <c r="J97" i="8" s="1"/>
  <c r="E46" i="1" s="1"/>
  <c r="J46" i="1" s="1"/>
  <c r="K46" i="1" s="1"/>
  <c r="H97" i="8"/>
  <c r="I99" i="10"/>
  <c r="J99" i="10" s="1"/>
  <c r="G48" i="1" s="1"/>
  <c r="H99" i="10"/>
  <c r="I98" i="11"/>
  <c r="J98" i="11" s="1"/>
  <c r="H47" i="1" s="1"/>
  <c r="H98" i="11"/>
  <c r="I98" i="6"/>
  <c r="J98" i="6" s="1"/>
  <c r="C47" i="1" s="1"/>
  <c r="H98" i="6"/>
  <c r="M46" i="1" l="1"/>
  <c r="C33" i="4" s="1"/>
  <c r="D33" i="4" s="1"/>
  <c r="I98" i="8"/>
  <c r="J98" i="8" s="1"/>
  <c r="E47" i="1" s="1"/>
  <c r="J47" i="1" s="1"/>
  <c r="K47" i="1" s="1"/>
  <c r="H98" i="8"/>
  <c r="I99" i="11"/>
  <c r="J99" i="11" s="1"/>
  <c r="H48" i="1" s="1"/>
  <c r="H99" i="11"/>
  <c r="I99" i="6"/>
  <c r="J99" i="6" s="1"/>
  <c r="C48" i="1" s="1"/>
  <c r="H99" i="6"/>
  <c r="M47" i="1" l="1"/>
  <c r="C34" i="4" s="1"/>
  <c r="D34" i="4" s="1"/>
  <c r="H99" i="8"/>
  <c r="I99" i="8"/>
  <c r="J99" i="8" s="1"/>
  <c r="E48" i="1" s="1"/>
  <c r="J48" i="1" s="1"/>
  <c r="K48" i="1" s="1"/>
  <c r="M48" i="1" l="1"/>
  <c r="C35" i="4" s="1"/>
  <c r="D35" i="4" s="1"/>
</calcChain>
</file>

<file path=xl/comments1.xml><?xml version="1.0" encoding="utf-8"?>
<comments xmlns="http://schemas.openxmlformats.org/spreadsheetml/2006/main">
  <authors>
    <author>Per Svardal</author>
  </authors>
  <commentList>
    <comment ref="M15" authorId="0" shapeId="0">
      <text>
        <r>
          <rPr>
            <sz val="8"/>
            <color indexed="81"/>
            <rFont val="Tahoma"/>
            <family val="2"/>
          </rPr>
          <t>Final summation. Adds the methane produced from the different materials and subtracts the methane recovery. Finally it subtracts the methane oxidation in the top layer. Equation 10 on the Theory sheet.</t>
        </r>
      </text>
    </comment>
  </commentList>
</comments>
</file>

<file path=xl/comments2.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comments3.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comments4.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comments5.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comments6.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comments7.xml><?xml version="1.0" encoding="utf-8"?>
<comments xmlns="http://schemas.openxmlformats.org/spreadsheetml/2006/main">
  <authors>
    <author>Per Svardal</author>
  </authors>
  <commentList>
    <comment ref="E15" authorId="0" shapeId="0">
      <text>
        <r>
          <rPr>
            <sz val="8"/>
            <color indexed="81"/>
            <rFont val="Tahoma"/>
            <family val="2"/>
          </rPr>
          <t>Calculates the mass of DOC in the deposited material which will actually degrade in the SWDS. Equation 4 on the Theory sheet.</t>
        </r>
      </text>
    </comment>
    <comment ref="F15" authorId="0" shapeId="0">
      <text>
        <r>
          <rPr>
            <sz val="8"/>
            <color indexed="81"/>
            <rFont val="Tahoma"/>
            <family val="2"/>
          </rPr>
          <t>Calculates the mass of DDOC from material deposited in each year which is left in the SWDS at the end of the year. Equation 5 on the Theory sheet.</t>
        </r>
      </text>
    </comment>
    <comment ref="G15" authorId="0" shapeId="0">
      <text>
        <r>
          <rPr>
            <sz val="8"/>
            <color indexed="81"/>
            <rFont val="Tahoma"/>
            <family val="2"/>
          </rPr>
          <t xml:space="preserve">Calculates the amount of DDOCm from material deposited each year, which is decomposed to methane and carbon dioxide in the deposition year. Equation 6 on the Theory sheet.
</t>
        </r>
      </text>
    </comment>
    <comment ref="H15" authorId="0" shapeId="0">
      <text>
        <r>
          <rPr>
            <sz val="8"/>
            <color indexed="81"/>
            <rFont val="Tahoma"/>
            <family val="2"/>
          </rPr>
          <t>Calculates the total amount of DDOCm left not decomposed in the SWDS at the end of the year. Equation 7 on the Theory sheet.</t>
        </r>
      </text>
    </comment>
    <comment ref="I15" authorId="0" shapeId="0">
      <text>
        <r>
          <rPr>
            <sz val="8"/>
            <color indexed="81"/>
            <rFont val="Tahoma"/>
            <family val="2"/>
          </rPr>
          <t>Calculates the total mass of DDOC dedomposed to methane and carbon dioxide each year. Equation 8 on the Theory sheet.</t>
        </r>
      </text>
    </comment>
    <comment ref="J15" authorId="0" shapeId="0">
      <text>
        <r>
          <rPr>
            <sz val="8"/>
            <color indexed="81"/>
            <rFont val="Tahoma"/>
            <family val="2"/>
          </rPr>
          <t>Calculates the mass of methane formed from DDOCm decomposed. Equation 9 on the Theory sheet.</t>
        </r>
      </text>
    </comment>
  </commentList>
</comments>
</file>

<file path=xl/sharedStrings.xml><?xml version="1.0" encoding="utf-8"?>
<sst xmlns="http://schemas.openxmlformats.org/spreadsheetml/2006/main" count="362" uniqueCount="93">
  <si>
    <t>%</t>
  </si>
  <si>
    <t>Cibo</t>
  </si>
  <si>
    <t>Verde</t>
  </si>
  <si>
    <t>Carta</t>
  </si>
  <si>
    <t>Legno</t>
  </si>
  <si>
    <t>Tessile</t>
  </si>
  <si>
    <t>Pannolini</t>
  </si>
  <si>
    <t>Plastica e altri inerti</t>
  </si>
  <si>
    <t>Totale</t>
  </si>
  <si>
    <t>Tipologia di discarica</t>
  </si>
  <si>
    <t>non gestita - superficiale</t>
  </si>
  <si>
    <t>Non gestita -  profonda</t>
  </si>
  <si>
    <t>Gestita</t>
  </si>
  <si>
    <t>Poco gestita – semi-aerobica</t>
  </si>
  <si>
    <t xml:space="preserve">Ben gestita - semi aerobica </t>
  </si>
  <si>
    <t>Ben gestita – areazione attiva</t>
  </si>
  <si>
    <t>Poco gestita – areazione attiva</t>
  </si>
  <si>
    <t>Non catalogabile</t>
  </si>
  <si>
    <t>Valori di default IPCC</t>
  </si>
  <si>
    <t>Distribuzione dei rifuti per tipologia di gestione</t>
  </si>
  <si>
    <t>Media pesata di MFC</t>
  </si>
  <si>
    <t xml:space="preserve">RIQUADRO 2 </t>
  </si>
  <si>
    <t>RIQUADRO 1</t>
  </si>
  <si>
    <t>D = W * DOC * DOCf * MCF</t>
  </si>
  <si>
    <t>DOC</t>
  </si>
  <si>
    <t>DOCf</t>
  </si>
  <si>
    <t>k</t>
  </si>
  <si>
    <t>h = ln(2)/k</t>
  </si>
  <si>
    <t>exp1</t>
  </si>
  <si>
    <t xml:space="preserve"> exp(-k)</t>
  </si>
  <si>
    <t>M</t>
  </si>
  <si>
    <t>exp2</t>
  </si>
  <si>
    <t>exp(-k*((13-M)/12))</t>
  </si>
  <si>
    <t>Fraction to CH4</t>
  </si>
  <si>
    <t>F</t>
  </si>
  <si>
    <t>B = D * exp2</t>
  </si>
  <si>
    <t>C = D * (1- exp2)</t>
  </si>
  <si>
    <t>Q = E * 16/12 * F</t>
  </si>
  <si>
    <t>RIQUADRO 3</t>
  </si>
  <si>
    <t>Anno</t>
  </si>
  <si>
    <t>-</t>
  </si>
  <si>
    <t>MCF</t>
  </si>
  <si>
    <t xml:space="preserve">W </t>
  </si>
  <si>
    <r>
      <t>H = B + (H</t>
    </r>
    <r>
      <rPr>
        <vertAlign val="subscript"/>
        <sz val="8"/>
        <rFont val="Arial"/>
        <family val="2"/>
      </rPr>
      <t>last year</t>
    </r>
    <r>
      <rPr>
        <sz val="8"/>
        <rFont val="Arial"/>
        <family val="2"/>
      </rPr>
      <t xml:space="preserve"> * exp1)</t>
    </r>
  </si>
  <si>
    <r>
      <t>E = C + H</t>
    </r>
    <r>
      <rPr>
        <vertAlign val="subscript"/>
        <sz val="8"/>
        <rFont val="Arial"/>
        <family val="2"/>
      </rPr>
      <t>last year</t>
    </r>
    <r>
      <rPr>
        <sz val="8"/>
        <rFont val="Arial"/>
        <family val="2"/>
      </rPr>
      <t xml:space="preserve"> * (1 - exp1)</t>
    </r>
  </si>
  <si>
    <t>Gg</t>
  </si>
  <si>
    <t>fraction</t>
  </si>
  <si>
    <t>CH4 Emessa nell'anno</t>
  </si>
  <si>
    <t>Fonti</t>
  </si>
  <si>
    <t>Metodo di Calcolo per le Emissioni di Metano</t>
  </si>
  <si>
    <t>Valori IPCC</t>
  </si>
  <si>
    <t>Valori di IPCC per i Paesi dell'Europa Meridionale</t>
  </si>
  <si>
    <t>Quantità Depositata</t>
  </si>
  <si>
    <r>
      <t>CH</t>
    </r>
    <r>
      <rPr>
        <vertAlign val="subscript"/>
        <sz val="10"/>
        <color indexed="8"/>
        <rFont val="Arial"/>
        <family val="2"/>
      </rPr>
      <t>4</t>
    </r>
    <r>
      <rPr>
        <sz val="10"/>
        <color indexed="8"/>
        <rFont val="Arial"/>
        <family val="2"/>
      </rPr>
      <t xml:space="preserve"> generato</t>
    </r>
  </si>
  <si>
    <t>DDOCm decomposto</t>
  </si>
  <si>
    <t>DDOCm accumulato in discarica alla fine dell'anno</t>
  </si>
  <si>
    <t>DDOCm decomposto Anno di Deposizione</t>
  </si>
  <si>
    <t>DDOCm rimanente Anno di Deposizione</t>
  </si>
  <si>
    <t>DOC (DDOCm) depositato</t>
  </si>
  <si>
    <r>
      <t>Tempo di Dimezzamento (t</t>
    </r>
    <r>
      <rPr>
        <vertAlign val="subscript"/>
        <sz val="10"/>
        <rFont val="Arial"/>
        <family val="2"/>
      </rPr>
      <t>1/2</t>
    </r>
    <r>
      <rPr>
        <sz val="10"/>
        <rFont val="Arial"/>
        <family val="2"/>
      </rPr>
      <t>, anni</t>
    </r>
    <r>
      <rPr>
        <sz val="11"/>
        <color theme="1"/>
        <rFont val="Calibri"/>
        <family val="2"/>
        <scheme val="minor"/>
      </rPr>
      <t>):</t>
    </r>
  </si>
  <si>
    <r>
      <t>Tempo di Dimezzamento (t</t>
    </r>
    <r>
      <rPr>
        <vertAlign val="subscript"/>
        <sz val="10"/>
        <rFont val="Arial"/>
        <family val="2"/>
      </rPr>
      <t>1/2</t>
    </r>
    <r>
      <rPr>
        <sz val="10"/>
        <rFont val="Arial"/>
        <family val="2"/>
      </rPr>
      <t>, anni</t>
    </r>
    <r>
      <rPr>
        <sz val="11"/>
        <color theme="1"/>
        <rFont val="Calibri"/>
        <family val="2"/>
        <scheme val="minor"/>
      </rPr>
      <t>):</t>
    </r>
  </si>
  <si>
    <t>Inizio Processo. Mese M</t>
  </si>
  <si>
    <r>
      <t>Emissioni di Metano</t>
    </r>
    <r>
      <rPr>
        <sz val="10"/>
        <rFont val="Arial"/>
        <family val="2"/>
      </rPr>
      <t xml:space="preserve">
M = (K-L)*(1-OX)</t>
    </r>
  </si>
  <si>
    <t>Metano Generato</t>
  </si>
  <si>
    <t>Valori Marche*</t>
  </si>
  <si>
    <t>*Stime basate sulle Analisi Merceologiche RSU negli Impianti della Regione Marche</t>
  </si>
  <si>
    <t xml:space="preserve">Inserire, nelle caselle evidenziate, i quantitativi di rifiuti solidi urbani depositati presso discarica, in Gg nell'anno di smaltimento, per i quali si vuole calcolare la stima delle emissioni di metano, in  CO2eq, considerando che le emissioni iniziano l'anno successivo allo smaltimento. </t>
  </si>
  <si>
    <t>CH4 Emessa nell'anno in CO2eq</t>
  </si>
  <si>
    <t>Emissioni da RSU in Discarica</t>
  </si>
  <si>
    <t>Potenziale di riscaldamento Globale (GWP) CH4</t>
  </si>
  <si>
    <t>Frazione di CH4</t>
  </si>
  <si>
    <t>DDOCm depositato</t>
  </si>
  <si>
    <t>DDOCm decomposto dell'anno di deposizione</t>
  </si>
  <si>
    <t>DDOCm non decomposto dell'anno di deposizione</t>
  </si>
  <si>
    <r>
      <t>H = B + (H</t>
    </r>
    <r>
      <rPr>
        <vertAlign val="subscript"/>
        <sz val="8"/>
        <rFont val="Arial"/>
        <family val="2"/>
      </rPr>
      <t>scorso anno</t>
    </r>
    <r>
      <rPr>
        <sz val="8"/>
        <rFont val="Arial"/>
        <family val="2"/>
      </rPr>
      <t xml:space="preserve"> * exp1)</t>
    </r>
  </si>
  <si>
    <r>
      <t>E = C + H</t>
    </r>
    <r>
      <rPr>
        <vertAlign val="subscript"/>
        <sz val="8"/>
        <rFont val="Arial"/>
        <family val="2"/>
      </rPr>
      <t>scorso anno</t>
    </r>
    <r>
      <rPr>
        <sz val="8"/>
        <rFont val="Arial"/>
        <family val="2"/>
      </rPr>
      <t xml:space="preserve"> * (1 - exp1)</t>
    </r>
  </si>
  <si>
    <t>Costante di velocità</t>
  </si>
  <si>
    <t>Costante Ossidazione OX</t>
  </si>
  <si>
    <t>CH4 Generato Totale</t>
  </si>
  <si>
    <t>Metano Generato
Cibo</t>
  </si>
  <si>
    <t>Metano Generato
Verde</t>
  </si>
  <si>
    <t>Metano Generato 
Carta</t>
  </si>
  <si>
    <t>Metano Generato
Legno</t>
  </si>
  <si>
    <t>Metano Generato 
Tessile</t>
  </si>
  <si>
    <t>Metano Generato
Pannolini</t>
  </si>
  <si>
    <t>Metano Generato
Altri inerti</t>
  </si>
  <si>
    <t>Metano Captato
Rt</t>
  </si>
  <si>
    <t>Fattore di Correzione del Metano (MFC)</t>
  </si>
  <si>
    <t>Coefficiente efficienza di captazione media in Italia 2000-2012</t>
  </si>
  <si>
    <t>Coefficiente efficienza di captazione media in Italia dal 2013</t>
  </si>
  <si>
    <t xml:space="preserve">·       ISPRA 2022, Italian Greenhouse Gas Inventory 1990 -2020 National Inventory Report 2022, Rapporto 360/2022.
https://www.isprambiente.gov.it/files2022/pubblicazioni/rapporti/nir2022_italy_r360.pdf
·       IPCC 2019, 2019 Refinement to the 2006 IPCC Guidelines for National Greenhouse Gas Inventories 
https://www.ipcc-nggip.iges.or.jp/
·       Arpam 2017, Rapporto Analisi Merceologiche RSU negli Impianti della Regione Marche.
https://www.arpa.marche.it/temi-ambientali/2012-06-12-08-52-59
</t>
  </si>
  <si>
    <t>Quantità di RSU destinati a discarica</t>
  </si>
  <si>
    <t>Composizione di RSU destinati alla discarica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</si>
</sst>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00"/>
  </numFmts>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Arial"/>
      <family val="2"/>
    </font>
    <font>
      <b/>
      <u/>
      <sz val="12"/>
      <name val="Arial"/>
      <family val="2"/>
    </font>
    <font>
      <sz val="12"/>
      <name val="Arial"/>
      <family val="2"/>
    </font>
    <font>
      <sz val="10"/>
      <color indexed="10"/>
      <name val="Arial"/>
      <family val="2"/>
    </font>
    <font>
      <b/>
      <sz val="12"/>
      <name val="Arial"/>
      <family val="2"/>
    </font>
    <font>
      <b/>
      <sz val="10"/>
      <name val="Arial"/>
      <family val="2"/>
    </font>
    <font>
      <sz val="8"/>
      <name val="Arial"/>
      <family val="2"/>
    </font>
    <font>
      <sz val="10"/>
      <color rgb="FF7030A0"/>
      <name val="Arial"/>
      <family val="2"/>
    </font>
    <font>
      <vertAlign val="subscript"/>
      <sz val="10"/>
      <name val="Arial"/>
      <family val="2"/>
    </font>
    <font>
      <sz val="10"/>
      <color indexed="8"/>
      <name val="Arial"/>
      <family val="2"/>
    </font>
    <font>
      <vertAlign val="subscript"/>
      <sz val="10"/>
      <color indexed="8"/>
      <name val="Arial"/>
      <family val="2"/>
    </font>
    <font>
      <vertAlign val="subscript"/>
      <sz val="8"/>
      <name val="Arial"/>
      <family val="2"/>
    </font>
    <font>
      <sz val="8"/>
      <color indexed="81"/>
      <name val="Tahoma"/>
      <family val="2"/>
    </font>
    <font>
      <sz val="10"/>
      <color rgb="FFFF0000"/>
      <name val="Arial"/>
      <family val="2"/>
    </font>
    <font>
      <sz val="11"/>
      <color theme="1"/>
      <name val="Calibri"/>
      <family val="2"/>
      <scheme val="minor"/>
    </font>
    <font>
      <sz val="12"/>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4" fillId="0" borderId="0" applyBorder="0"/>
    <xf numFmtId="9" fontId="18" fillId="0" borderId="0" applyFont="0" applyFill="0" applyBorder="0" applyAlignment="0" applyProtection="0"/>
  </cellStyleXfs>
  <cellXfs count="162">
    <xf numFmtId="0" fontId="0" fillId="0" borderId="0" xfId="0"/>
    <xf numFmtId="0" fontId="0" fillId="0" borderId="1" xfId="0" applyBorder="1"/>
    <xf numFmtId="0" fontId="0" fillId="0" borderId="2" xfId="0" applyBorder="1"/>
    <xf numFmtId="0" fontId="0" fillId="0" borderId="3" xfId="0" applyBorder="1"/>
    <xf numFmtId="49" fontId="3" fillId="0" borderId="4" xfId="0" applyNumberFormat="1" applyFont="1" applyBorder="1" applyAlignment="1">
      <alignment wrapText="1"/>
    </xf>
    <xf numFmtId="49" fontId="3" fillId="0" borderId="0" xfId="0" applyNumberFormat="1" applyFont="1" applyBorder="1" applyAlignment="1">
      <alignment wrapText="1"/>
    </xf>
    <xf numFmtId="49" fontId="2" fillId="0" borderId="5" xfId="0" applyNumberFormat="1" applyFont="1" applyBorder="1" applyAlignment="1">
      <alignment wrapText="1"/>
    </xf>
    <xf numFmtId="9" fontId="0" fillId="0" borderId="7" xfId="0" applyNumberFormat="1" applyBorder="1"/>
    <xf numFmtId="49" fontId="3" fillId="0" borderId="0" xfId="0" applyNumberFormat="1" applyFont="1" applyFill="1" applyBorder="1" applyAlignment="1">
      <alignment wrapText="1"/>
    </xf>
    <xf numFmtId="49" fontId="3" fillId="0" borderId="5" xfId="0" applyNumberFormat="1" applyFont="1" applyBorder="1" applyAlignment="1">
      <alignment wrapText="1"/>
    </xf>
    <xf numFmtId="0" fontId="0" fillId="0" borderId="0" xfId="0" applyBorder="1"/>
    <xf numFmtId="0" fontId="0" fillId="0" borderId="5" xfId="0" applyBorder="1"/>
    <xf numFmtId="49" fontId="3" fillId="0" borderId="6" xfId="0" applyNumberFormat="1" applyFont="1" applyBorder="1" applyAlignment="1">
      <alignment wrapText="1"/>
    </xf>
    <xf numFmtId="2" fontId="0" fillId="0" borderId="8" xfId="0" applyNumberFormat="1" applyBorder="1"/>
    <xf numFmtId="0" fontId="0" fillId="3" borderId="0" xfId="0" applyFill="1"/>
    <xf numFmtId="2" fontId="0" fillId="0" borderId="0" xfId="0" applyNumberFormat="1" applyBorder="1"/>
    <xf numFmtId="2" fontId="0" fillId="0" borderId="5" xfId="0" applyNumberFormat="1" applyBorder="1"/>
    <xf numFmtId="0" fontId="0" fillId="0" borderId="7" xfId="0" applyBorder="1"/>
    <xf numFmtId="2" fontId="0" fillId="0" borderId="7" xfId="0" applyNumberFormat="1" applyBorder="1"/>
    <xf numFmtId="0" fontId="0" fillId="0" borderId="0" xfId="0" applyAlignment="1">
      <alignment wrapText="1"/>
    </xf>
    <xf numFmtId="0" fontId="4" fillId="0" borderId="0" xfId="1" applyBorder="1" applyProtection="1"/>
    <xf numFmtId="0" fontId="5" fillId="0" borderId="0" xfId="1" applyFont="1" applyProtection="1"/>
    <xf numFmtId="2" fontId="6" fillId="0" borderId="0" xfId="1" applyNumberFormat="1" applyFont="1" applyBorder="1" applyProtection="1"/>
    <xf numFmtId="3" fontId="6" fillId="0" borderId="0" xfId="1" applyNumberFormat="1" applyFont="1" applyBorder="1" applyProtection="1"/>
    <xf numFmtId="0" fontId="4" fillId="0" borderId="0" xfId="1" applyBorder="1"/>
    <xf numFmtId="0" fontId="7" fillId="0" borderId="0" xfId="1" applyFont="1" applyFill="1"/>
    <xf numFmtId="0" fontId="6" fillId="0" borderId="0" xfId="1" applyFont="1" applyBorder="1" applyProtection="1"/>
    <xf numFmtId="0" fontId="8" fillId="0" borderId="0" xfId="1" applyFont="1" applyProtection="1"/>
    <xf numFmtId="0" fontId="9" fillId="0" borderId="0" xfId="1" applyFont="1" applyBorder="1" applyProtection="1"/>
    <xf numFmtId="2" fontId="9" fillId="0" borderId="0" xfId="1" applyNumberFormat="1" applyFont="1" applyBorder="1" applyProtection="1"/>
    <xf numFmtId="3" fontId="9" fillId="0" borderId="0" xfId="1" applyNumberFormat="1" applyFont="1" applyBorder="1" applyProtection="1"/>
    <xf numFmtId="0" fontId="9" fillId="0" borderId="0" xfId="1" applyFont="1" applyBorder="1" applyAlignment="1" applyProtection="1">
      <alignment wrapText="1"/>
    </xf>
    <xf numFmtId="0" fontId="4" fillId="0" borderId="0" xfId="1" applyBorder="1" applyAlignment="1" applyProtection="1">
      <alignment wrapText="1"/>
    </xf>
    <xf numFmtId="2" fontId="4" fillId="0" borderId="0" xfId="1" applyNumberFormat="1" applyBorder="1" applyAlignment="1" applyProtection="1">
      <alignment wrapText="1"/>
    </xf>
    <xf numFmtId="3" fontId="4" fillId="0" borderId="0" xfId="1" applyNumberFormat="1" applyBorder="1" applyAlignment="1" applyProtection="1">
      <alignment wrapText="1"/>
    </xf>
    <xf numFmtId="3" fontId="4" fillId="5" borderId="9" xfId="1" applyNumberFormat="1" applyFill="1" applyBorder="1" applyAlignment="1" applyProtection="1">
      <alignment horizontal="center" wrapText="1"/>
    </xf>
    <xf numFmtId="0" fontId="4" fillId="5" borderId="10" xfId="1" applyFill="1" applyBorder="1" applyAlignment="1" applyProtection="1">
      <alignment horizontal="left"/>
    </xf>
    <xf numFmtId="0" fontId="4" fillId="5" borderId="11" xfId="1" applyFill="1" applyBorder="1" applyAlignment="1" applyProtection="1">
      <alignment horizontal="left"/>
    </xf>
    <xf numFmtId="0" fontId="4" fillId="5" borderId="12" xfId="1" applyFill="1" applyBorder="1" applyAlignment="1" applyProtection="1">
      <alignment horizontal="left"/>
    </xf>
    <xf numFmtId="0" fontId="10" fillId="5" borderId="13" xfId="1" applyFont="1" applyFill="1" applyBorder="1" applyAlignment="1" applyProtection="1">
      <alignment horizontal="left"/>
    </xf>
    <xf numFmtId="0" fontId="4" fillId="5" borderId="14" xfId="1" applyFill="1" applyBorder="1" applyAlignment="1" applyProtection="1">
      <alignment horizontal="left"/>
    </xf>
    <xf numFmtId="0" fontId="4" fillId="5" borderId="15" xfId="1" applyFill="1" applyBorder="1" applyAlignment="1" applyProtection="1">
      <alignment horizontal="left"/>
    </xf>
    <xf numFmtId="0" fontId="4" fillId="5" borderId="16" xfId="1" applyFill="1" applyBorder="1" applyAlignment="1" applyProtection="1">
      <alignment horizontal="left"/>
    </xf>
    <xf numFmtId="0" fontId="10" fillId="5" borderId="17" xfId="1" applyFont="1" applyFill="1" applyBorder="1" applyAlignment="1" applyProtection="1">
      <alignment horizontal="left"/>
    </xf>
    <xf numFmtId="3" fontId="4" fillId="0" borderId="0" xfId="1" applyNumberFormat="1" applyBorder="1" applyProtection="1"/>
    <xf numFmtId="0" fontId="4" fillId="5" borderId="19" xfId="1" applyFill="1" applyBorder="1" applyAlignment="1" applyProtection="1">
      <alignment horizontal="left"/>
    </xf>
    <xf numFmtId="0" fontId="4" fillId="5" borderId="20" xfId="1" applyFill="1" applyBorder="1" applyAlignment="1" applyProtection="1">
      <alignment horizontal="left"/>
    </xf>
    <xf numFmtId="0" fontId="4" fillId="5" borderId="21" xfId="1" applyFill="1" applyBorder="1" applyAlignment="1" applyProtection="1">
      <alignment horizontal="left"/>
    </xf>
    <xf numFmtId="0" fontId="10" fillId="5" borderId="22" xfId="1" applyFont="1" applyFill="1" applyBorder="1" applyAlignment="1" applyProtection="1">
      <alignment horizontal="left"/>
    </xf>
    <xf numFmtId="0" fontId="4" fillId="5" borderId="24" xfId="1" applyFill="1" applyBorder="1" applyAlignment="1" applyProtection="1">
      <alignment horizontal="left"/>
    </xf>
    <xf numFmtId="0" fontId="4" fillId="5" borderId="25" xfId="1" applyFill="1" applyBorder="1" applyAlignment="1" applyProtection="1">
      <alignment horizontal="left"/>
    </xf>
    <xf numFmtId="0" fontId="4" fillId="5" borderId="26" xfId="1" applyFill="1" applyBorder="1" applyAlignment="1" applyProtection="1">
      <alignment horizontal="left"/>
    </xf>
    <xf numFmtId="0" fontId="10" fillId="5" borderId="27" xfId="1" applyFont="1" applyFill="1" applyBorder="1" applyAlignment="1" applyProtection="1">
      <alignment horizontal="left"/>
    </xf>
    <xf numFmtId="2" fontId="4" fillId="0" borderId="23" xfId="1" applyNumberFormat="1" applyBorder="1" applyAlignment="1" applyProtection="1">
      <alignment horizontal="center"/>
    </xf>
    <xf numFmtId="0" fontId="4" fillId="5" borderId="28" xfId="1" applyFill="1" applyBorder="1" applyAlignment="1" applyProtection="1">
      <alignment horizontal="left"/>
    </xf>
    <xf numFmtId="0" fontId="4" fillId="5" borderId="29" xfId="1" applyFill="1" applyBorder="1" applyAlignment="1" applyProtection="1">
      <alignment horizontal="left"/>
    </xf>
    <xf numFmtId="0" fontId="4" fillId="5" borderId="30" xfId="1" applyFill="1" applyBorder="1" applyAlignment="1" applyProtection="1">
      <alignment horizontal="left"/>
    </xf>
    <xf numFmtId="0" fontId="10" fillId="5" borderId="31" xfId="1" applyFont="1" applyFill="1" applyBorder="1" applyAlignment="1" applyProtection="1">
      <alignment horizontal="left"/>
    </xf>
    <xf numFmtId="2" fontId="4" fillId="0" borderId="32" xfId="1" applyNumberFormat="1" applyBorder="1" applyAlignment="1" applyProtection="1">
      <alignment horizontal="center"/>
    </xf>
    <xf numFmtId="0" fontId="4" fillId="0" borderId="0" xfId="1" applyBorder="1" applyAlignment="1" applyProtection="1">
      <alignment horizontal="left"/>
    </xf>
    <xf numFmtId="0" fontId="4" fillId="5" borderId="33" xfId="1" applyFill="1" applyBorder="1" applyAlignment="1" applyProtection="1">
      <alignment horizontal="left"/>
    </xf>
    <xf numFmtId="0" fontId="4" fillId="5" borderId="34" xfId="1" applyFill="1" applyBorder="1" applyAlignment="1" applyProtection="1">
      <alignment horizontal="left"/>
    </xf>
    <xf numFmtId="0" fontId="4" fillId="5" borderId="35" xfId="1" applyFill="1" applyBorder="1" applyAlignment="1" applyProtection="1">
      <alignment horizontal="left"/>
    </xf>
    <xf numFmtId="0" fontId="10" fillId="5" borderId="36" xfId="1" applyFont="1" applyFill="1" applyBorder="1" applyAlignment="1" applyProtection="1">
      <alignment horizontal="left"/>
    </xf>
    <xf numFmtId="164" fontId="4" fillId="0" borderId="9" xfId="1" applyNumberFormat="1" applyBorder="1" applyAlignment="1" applyProtection="1">
      <alignment horizontal="center"/>
    </xf>
    <xf numFmtId="2" fontId="4" fillId="0" borderId="0" xfId="1" applyNumberFormat="1" applyBorder="1" applyProtection="1"/>
    <xf numFmtId="0" fontId="4" fillId="5" borderId="37" xfId="1" applyFill="1" applyBorder="1" applyAlignment="1" applyProtection="1">
      <alignment horizontal="center" wrapText="1"/>
    </xf>
    <xf numFmtId="0" fontId="4" fillId="5" borderId="38" xfId="1" applyFill="1" applyBorder="1" applyAlignment="1" applyProtection="1">
      <alignment horizontal="center" wrapText="1"/>
    </xf>
    <xf numFmtId="2" fontId="4" fillId="5" borderId="38" xfId="1" applyNumberFormat="1" applyFill="1" applyBorder="1" applyAlignment="1" applyProtection="1">
      <alignment horizontal="center" wrapText="1"/>
    </xf>
    <xf numFmtId="3" fontId="4" fillId="5" borderId="38" xfId="1" applyNumberFormat="1" applyFill="1" applyBorder="1" applyAlignment="1" applyProtection="1">
      <alignment horizontal="center" wrapText="1"/>
    </xf>
    <xf numFmtId="3" fontId="13" fillId="5" borderId="39" xfId="1" applyNumberFormat="1" applyFont="1" applyFill="1" applyBorder="1" applyAlignment="1" applyProtection="1">
      <alignment horizontal="center" wrapText="1"/>
    </xf>
    <xf numFmtId="0" fontId="10" fillId="5" borderId="40" xfId="1" applyFont="1" applyFill="1" applyBorder="1" applyAlignment="1" applyProtection="1">
      <alignment horizontal="center" wrapText="1"/>
    </xf>
    <xf numFmtId="0" fontId="10" fillId="5" borderId="41" xfId="1" applyFont="1" applyFill="1" applyBorder="1" applyAlignment="1" applyProtection="1">
      <alignment horizontal="center" wrapText="1"/>
    </xf>
    <xf numFmtId="2" fontId="10" fillId="5" borderId="41" xfId="1" applyNumberFormat="1" applyFont="1" applyFill="1" applyBorder="1" applyAlignment="1" applyProtection="1">
      <alignment horizontal="center" wrapText="1"/>
    </xf>
    <xf numFmtId="3" fontId="10" fillId="5" borderId="41" xfId="1" applyNumberFormat="1" applyFont="1" applyFill="1" applyBorder="1" applyAlignment="1" applyProtection="1">
      <alignment horizontal="center" wrapText="1"/>
    </xf>
    <xf numFmtId="3" fontId="10" fillId="5" borderId="42" xfId="1" applyNumberFormat="1" applyFont="1" applyFill="1" applyBorder="1" applyAlignment="1" applyProtection="1">
      <alignment horizontal="center" wrapText="1"/>
    </xf>
    <xf numFmtId="0" fontId="4" fillId="5" borderId="43" xfId="1" applyFill="1" applyBorder="1" applyAlignment="1" applyProtection="1">
      <alignment horizontal="center" wrapText="1"/>
    </xf>
    <xf numFmtId="0" fontId="4" fillId="5" borderId="44" xfId="1" applyFill="1" applyBorder="1" applyAlignment="1" applyProtection="1">
      <alignment horizontal="center" wrapText="1"/>
    </xf>
    <xf numFmtId="2" fontId="4" fillId="5" borderId="44" xfId="1" applyNumberFormat="1" applyFill="1" applyBorder="1" applyAlignment="1" applyProtection="1">
      <alignment horizontal="center" wrapText="1"/>
    </xf>
    <xf numFmtId="3" fontId="4" fillId="5" borderId="44" xfId="1" applyNumberFormat="1" applyFill="1" applyBorder="1" applyAlignment="1" applyProtection="1">
      <alignment horizontal="center" wrapText="1"/>
    </xf>
    <xf numFmtId="3" fontId="4" fillId="5" borderId="45" xfId="1" applyNumberFormat="1" applyFill="1" applyBorder="1" applyAlignment="1" applyProtection="1">
      <alignment horizontal="center" wrapText="1"/>
    </xf>
    <xf numFmtId="0" fontId="4" fillId="0" borderId="40" xfId="1" applyBorder="1" applyProtection="1"/>
    <xf numFmtId="0" fontId="4" fillId="0" borderId="41" xfId="1" applyBorder="1" applyProtection="1"/>
    <xf numFmtId="2" fontId="4" fillId="0" borderId="41" xfId="1" applyNumberFormat="1" applyBorder="1" applyProtection="1"/>
    <xf numFmtId="3" fontId="4" fillId="0" borderId="46" xfId="1" applyNumberFormat="1" applyBorder="1" applyProtection="1"/>
    <xf numFmtId="3" fontId="4" fillId="0" borderId="41" xfId="1" applyNumberFormat="1" applyBorder="1" applyProtection="1"/>
    <xf numFmtId="3" fontId="4" fillId="0" borderId="42" xfId="1" applyNumberFormat="1" applyBorder="1" applyProtection="1"/>
    <xf numFmtId="0" fontId="4" fillId="6" borderId="10" xfId="1" applyFill="1" applyBorder="1" applyProtection="1"/>
    <xf numFmtId="3" fontId="4" fillId="0" borderId="37" xfId="1" applyNumberFormat="1" applyBorder="1" applyProtection="1"/>
    <xf numFmtId="3" fontId="4" fillId="0" borderId="47" xfId="1" applyNumberFormat="1" applyBorder="1" applyProtection="1"/>
    <xf numFmtId="3" fontId="4" fillId="0" borderId="38" xfId="1" applyNumberFormat="1" applyBorder="1" applyProtection="1"/>
    <xf numFmtId="3" fontId="4" fillId="0" borderId="39" xfId="1" applyNumberFormat="1" applyBorder="1" applyProtection="1"/>
    <xf numFmtId="0" fontId="4" fillId="6" borderId="19" xfId="1" applyFill="1" applyBorder="1" applyProtection="1"/>
    <xf numFmtId="3" fontId="4" fillId="0" borderId="48" xfId="1" applyNumberFormat="1" applyBorder="1" applyProtection="1"/>
    <xf numFmtId="3" fontId="4" fillId="0" borderId="49" xfId="1" applyNumberFormat="1" applyBorder="1" applyProtection="1"/>
    <xf numFmtId="3" fontId="4" fillId="0" borderId="44" xfId="1" applyNumberFormat="1" applyBorder="1" applyProtection="1"/>
    <xf numFmtId="2" fontId="4" fillId="7" borderId="48" xfId="1" applyNumberFormat="1" applyFill="1" applyBorder="1" applyProtection="1">
      <protection locked="0"/>
    </xf>
    <xf numFmtId="0" fontId="4" fillId="0" borderId="0" xfId="1" applyFill="1" applyBorder="1"/>
    <xf numFmtId="3" fontId="4" fillId="0" borderId="0" xfId="1" applyNumberFormat="1" applyBorder="1"/>
    <xf numFmtId="2" fontId="4" fillId="7" borderId="38" xfId="1" applyNumberFormat="1" applyFill="1" applyBorder="1" applyProtection="1">
      <protection locked="0"/>
    </xf>
    <xf numFmtId="0" fontId="10" fillId="0" borderId="0" xfId="1" applyFont="1" applyBorder="1" applyProtection="1"/>
    <xf numFmtId="2" fontId="9" fillId="0" borderId="0" xfId="1" applyNumberFormat="1" applyFont="1" applyBorder="1" applyProtection="1">
      <protection locked="0"/>
    </xf>
    <xf numFmtId="0" fontId="8" fillId="0" borderId="0" xfId="1" applyFont="1" applyBorder="1" applyProtection="1"/>
    <xf numFmtId="0" fontId="5" fillId="0" borderId="0" xfId="1" applyFont="1" applyBorder="1" applyProtection="1"/>
    <xf numFmtId="0" fontId="11" fillId="0" borderId="0" xfId="1" applyFont="1" applyBorder="1"/>
    <xf numFmtId="0" fontId="4" fillId="6" borderId="18" xfId="1" applyFill="1" applyBorder="1" applyProtection="1"/>
    <xf numFmtId="2" fontId="4" fillId="7" borderId="12" xfId="1" applyNumberFormat="1" applyFill="1" applyBorder="1" applyProtection="1">
      <protection locked="0"/>
    </xf>
    <xf numFmtId="3" fontId="4" fillId="0" borderId="21" xfId="1" applyNumberFormat="1" applyBorder="1" applyProtection="1"/>
    <xf numFmtId="0" fontId="4" fillId="6" borderId="50" xfId="1" applyFill="1" applyBorder="1" applyProtection="1"/>
    <xf numFmtId="0" fontId="4" fillId="0" borderId="46" xfId="1" applyBorder="1" applyProtection="1"/>
    <xf numFmtId="0" fontId="17" fillId="0" borderId="0" xfId="1" applyFont="1" applyBorder="1"/>
    <xf numFmtId="164" fontId="4" fillId="0" borderId="0" xfId="1" applyNumberFormat="1" applyBorder="1" applyAlignment="1" applyProtection="1">
      <alignment wrapText="1"/>
    </xf>
    <xf numFmtId="164" fontId="4" fillId="0" borderId="0" xfId="1" applyNumberFormat="1" applyBorder="1" applyProtection="1"/>
    <xf numFmtId="165" fontId="4" fillId="0" borderId="47" xfId="1" applyNumberFormat="1" applyBorder="1" applyProtection="1"/>
    <xf numFmtId="165" fontId="4" fillId="0" borderId="37" xfId="1" applyNumberFormat="1" applyBorder="1" applyProtection="1"/>
    <xf numFmtId="165" fontId="4" fillId="7" borderId="48" xfId="1" applyNumberFormat="1" applyFill="1" applyBorder="1" applyProtection="1">
      <protection locked="0"/>
    </xf>
    <xf numFmtId="165" fontId="4" fillId="0" borderId="48" xfId="1" applyNumberFormat="1" applyBorder="1" applyProtection="1"/>
    <xf numFmtId="165" fontId="4" fillId="0" borderId="49" xfId="1" applyNumberFormat="1" applyBorder="1" applyProtection="1"/>
    <xf numFmtId="165" fontId="4" fillId="0" borderId="44" xfId="1" applyNumberFormat="1" applyBorder="1" applyProtection="1"/>
    <xf numFmtId="0" fontId="0" fillId="0" borderId="0" xfId="0" applyFill="1"/>
    <xf numFmtId="0" fontId="1" fillId="0" borderId="0" xfId="0" applyFont="1"/>
    <xf numFmtId="0" fontId="1" fillId="0" borderId="0" xfId="0" applyFont="1" applyAlignment="1">
      <alignment wrapText="1"/>
    </xf>
    <xf numFmtId="49" fontId="1" fillId="0" borderId="0" xfId="0" applyNumberFormat="1" applyFont="1" applyBorder="1" applyAlignment="1">
      <alignment wrapText="1"/>
    </xf>
    <xf numFmtId="3" fontId="0" fillId="2" borderId="0" xfId="0" applyNumberFormat="1" applyFill="1" applyBorder="1"/>
    <xf numFmtId="0" fontId="1" fillId="0" borderId="51" xfId="0" applyFont="1" applyBorder="1"/>
    <xf numFmtId="0" fontId="0" fillId="0" borderId="51" xfId="0" applyBorder="1"/>
    <xf numFmtId="166" fontId="0" fillId="0" borderId="0" xfId="0" applyNumberFormat="1" applyBorder="1"/>
    <xf numFmtId="166" fontId="0" fillId="0" borderId="0" xfId="0" applyNumberFormat="1"/>
    <xf numFmtId="0" fontId="0" fillId="0" borderId="4" xfId="0" applyBorder="1"/>
    <xf numFmtId="0" fontId="0" fillId="0" borderId="6" xfId="0" applyBorder="1"/>
    <xf numFmtId="165" fontId="4" fillId="0" borderId="18" xfId="1" applyNumberFormat="1" applyBorder="1" applyAlignment="1" applyProtection="1">
      <alignment horizontal="center"/>
    </xf>
    <xf numFmtId="164" fontId="4" fillId="2" borderId="52" xfId="1" applyNumberFormat="1" applyFill="1" applyBorder="1" applyAlignment="1" applyProtection="1">
      <alignment wrapText="1"/>
    </xf>
    <xf numFmtId="164" fontId="4" fillId="2" borderId="53" xfId="1" applyNumberFormat="1" applyFill="1" applyBorder="1" applyAlignment="1" applyProtection="1">
      <alignment wrapText="1"/>
    </xf>
    <xf numFmtId="164" fontId="4" fillId="2" borderId="18" xfId="1" applyNumberFormat="1" applyFill="1" applyBorder="1" applyProtection="1"/>
    <xf numFmtId="0" fontId="4" fillId="5" borderId="19" xfId="1" applyFont="1" applyFill="1" applyBorder="1" applyAlignment="1" applyProtection="1">
      <alignment horizontal="left"/>
    </xf>
    <xf numFmtId="0" fontId="1" fillId="0" borderId="0" xfId="0" applyFont="1" applyBorder="1" applyAlignment="1">
      <alignment wrapText="1"/>
    </xf>
    <xf numFmtId="3" fontId="9" fillId="8" borderId="9" xfId="0" applyNumberFormat="1" applyFont="1" applyFill="1" applyBorder="1" applyAlignment="1">
      <alignment horizontal="center" wrapText="1"/>
    </xf>
    <xf numFmtId="3" fontId="0" fillId="8" borderId="9" xfId="0" applyNumberFormat="1" applyFill="1" applyBorder="1" applyAlignment="1">
      <alignment horizontal="center" wrapText="1"/>
    </xf>
    <xf numFmtId="3" fontId="0" fillId="0" borderId="53" xfId="0" applyNumberFormat="1" applyFill="1" applyBorder="1" applyAlignment="1">
      <alignment wrapText="1"/>
    </xf>
    <xf numFmtId="0" fontId="1" fillId="0" borderId="4" xfId="0" applyFont="1" applyBorder="1"/>
    <xf numFmtId="0" fontId="0" fillId="0" borderId="0" xfId="0" applyFill="1" applyBorder="1"/>
    <xf numFmtId="0" fontId="0" fillId="0" borderId="7" xfId="0" applyBorder="1" applyAlignment="1">
      <alignment horizontal="center"/>
    </xf>
    <xf numFmtId="164" fontId="0" fillId="8" borderId="50" xfId="0" applyNumberFormat="1" applyFill="1" applyBorder="1"/>
    <xf numFmtId="164" fontId="0" fillId="8" borderId="9" xfId="0" applyNumberFormat="1" applyFill="1" applyBorder="1"/>
    <xf numFmtId="164" fontId="0" fillId="0" borderId="0" xfId="0" applyNumberFormat="1" applyFill="1"/>
    <xf numFmtId="0" fontId="0" fillId="0" borderId="0" xfId="0" applyAlignment="1">
      <alignment vertical="center" wrapText="1"/>
    </xf>
    <xf numFmtId="0" fontId="0" fillId="0" borderId="0" xfId="0" applyBorder="1" applyAlignment="1">
      <alignment horizontal="center"/>
    </xf>
    <xf numFmtId="167" fontId="0" fillId="0" borderId="0" xfId="0" applyNumberFormat="1" applyFill="1"/>
    <xf numFmtId="3" fontId="0" fillId="0" borderId="0" xfId="0" applyNumberFormat="1" applyFill="1" applyBorder="1"/>
    <xf numFmtId="0" fontId="0" fillId="0" borderId="8" xfId="0" applyBorder="1"/>
    <xf numFmtId="166" fontId="0" fillId="0" borderId="5" xfId="0" applyNumberFormat="1" applyBorder="1"/>
    <xf numFmtId="2" fontId="0" fillId="0" borderId="0" xfId="2" applyNumberFormat="1" applyFont="1" applyBorder="1"/>
    <xf numFmtId="3" fontId="0" fillId="0" borderId="0" xfId="0" applyNumberFormat="1" applyBorder="1"/>
    <xf numFmtId="0" fontId="19" fillId="0" borderId="1" xfId="0" applyFont="1" applyFill="1" applyBorder="1" applyAlignment="1">
      <alignment horizontal="left" vertical="top" wrapText="1"/>
    </xf>
    <xf numFmtId="0" fontId="19" fillId="0" borderId="3" xfId="0" applyFont="1" applyFill="1" applyBorder="1" applyAlignment="1">
      <alignment horizontal="center" vertical="center"/>
    </xf>
    <xf numFmtId="0" fontId="19" fillId="0" borderId="6" xfId="0" applyFont="1" applyFill="1" applyBorder="1" applyAlignment="1">
      <alignment horizontal="left" vertical="top" wrapText="1"/>
    </xf>
    <xf numFmtId="0" fontId="19" fillId="0" borderId="8" xfId="0" applyFont="1" applyFill="1" applyBorder="1" applyAlignment="1">
      <alignment horizontal="center" vertical="center"/>
    </xf>
    <xf numFmtId="0" fontId="19" fillId="0" borderId="4" xfId="0" applyFont="1" applyFill="1" applyBorder="1" applyAlignment="1">
      <alignment horizontal="left" vertical="top" wrapText="1"/>
    </xf>
    <xf numFmtId="0" fontId="19" fillId="0" borderId="5" xfId="0" applyFont="1" applyFill="1" applyBorder="1" applyAlignment="1">
      <alignment horizontal="center" vertical="center"/>
    </xf>
    <xf numFmtId="0" fontId="1" fillId="4" borderId="0" xfId="0" applyFont="1" applyFill="1" applyAlignment="1">
      <alignment horizontal="center" vertical="center" wrapText="1"/>
    </xf>
    <xf numFmtId="0" fontId="1" fillId="0" borderId="2" xfId="0" applyFont="1" applyBorder="1" applyAlignment="1">
      <alignment horizontal="center"/>
    </xf>
    <xf numFmtId="0" fontId="1" fillId="0" borderId="1" xfId="0" applyFont="1" applyBorder="1" applyAlignment="1">
      <alignment horizontal="center"/>
    </xf>
  </cellXfs>
  <cellStyles count="3">
    <cellStyle name="Normale" xfId="0" builtinId="0"/>
    <cellStyle name="Normale 2" xfId="1"/>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nny\Desktop\VAS8_CO2_Rifiuti\19R_V5_Waste_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MCF"/>
      <sheetName val="Activity"/>
      <sheetName val="Amnt_Deposited"/>
      <sheetName val="Recovery_OX"/>
      <sheetName val="Results"/>
      <sheetName val="HWP"/>
      <sheetName val="Stored_C"/>
      <sheetName val="Theory"/>
      <sheetName val="Defaults"/>
      <sheetName val="Food"/>
      <sheetName val="Garden"/>
      <sheetName val="Paper"/>
      <sheetName val="Wood"/>
      <sheetName val="Textiles"/>
      <sheetName val="Nappies"/>
      <sheetName val="Sludge"/>
      <sheetName val="MSW"/>
      <sheetName val="Industry"/>
    </sheetNames>
    <sheetDataSet>
      <sheetData sheetId="0"/>
      <sheetData sheetId="1">
        <row r="9">
          <cell r="E9">
            <v>1950</v>
          </cell>
        </row>
        <row r="26">
          <cell r="E26">
            <v>0.7</v>
          </cell>
        </row>
        <row r="42">
          <cell r="E42">
            <v>0.5</v>
          </cell>
        </row>
        <row r="44">
          <cell r="E44">
            <v>1.3333333333333333</v>
          </cell>
        </row>
        <row r="46">
          <cell r="E46">
            <v>0</v>
          </cell>
        </row>
      </sheetData>
      <sheetData sheetId="2">
        <row r="18">
          <cell r="X18">
            <v>0.70499999999999996</v>
          </cell>
        </row>
        <row r="19">
          <cell r="X19">
            <v>0.70499999999999996</v>
          </cell>
        </row>
        <row r="20">
          <cell r="X20">
            <v>0.70499999999999996</v>
          </cell>
        </row>
        <row r="21">
          <cell r="X21">
            <v>0.70499999999999996</v>
          </cell>
        </row>
        <row r="22">
          <cell r="X22">
            <v>0.70499999999999996</v>
          </cell>
        </row>
        <row r="23">
          <cell r="X23">
            <v>0.70499999999999996</v>
          </cell>
        </row>
        <row r="24">
          <cell r="X24">
            <v>0.70499999999999996</v>
          </cell>
        </row>
        <row r="25">
          <cell r="X25">
            <v>0.70499999999999996</v>
          </cell>
        </row>
        <row r="26">
          <cell r="X26">
            <v>0.70499999999999996</v>
          </cell>
        </row>
        <row r="27">
          <cell r="X27">
            <v>0.70499999999999996</v>
          </cell>
        </row>
        <row r="28">
          <cell r="X28">
            <v>0.70499999999999996</v>
          </cell>
        </row>
        <row r="29">
          <cell r="X29">
            <v>0.70499999999999996</v>
          </cell>
        </row>
        <row r="30">
          <cell r="X30">
            <v>0.70499999999999996</v>
          </cell>
        </row>
        <row r="31">
          <cell r="X31">
            <v>0.70499999999999996</v>
          </cell>
        </row>
        <row r="32">
          <cell r="X32">
            <v>0.70499999999999996</v>
          </cell>
        </row>
        <row r="33">
          <cell r="X33">
            <v>0.70499999999999996</v>
          </cell>
        </row>
        <row r="34">
          <cell r="X34">
            <v>0.70499999999999996</v>
          </cell>
        </row>
        <row r="35">
          <cell r="X35">
            <v>0.70499999999999996</v>
          </cell>
        </row>
        <row r="36">
          <cell r="X36">
            <v>0.70499999999999996</v>
          </cell>
        </row>
        <row r="37">
          <cell r="X37">
            <v>0.70499999999999996</v>
          </cell>
        </row>
        <row r="38">
          <cell r="X38">
            <v>0.70499999999999996</v>
          </cell>
        </row>
        <row r="39">
          <cell r="X39">
            <v>0.70499999999999996</v>
          </cell>
        </row>
        <row r="40">
          <cell r="X40">
            <v>0.70499999999999996</v>
          </cell>
        </row>
        <row r="41">
          <cell r="X41">
            <v>0.70499999999999996</v>
          </cell>
        </row>
        <row r="42">
          <cell r="X42">
            <v>0.70499999999999996</v>
          </cell>
        </row>
        <row r="43">
          <cell r="X43">
            <v>0.70499999999999996</v>
          </cell>
        </row>
        <row r="44">
          <cell r="X44">
            <v>0.70499999999999996</v>
          </cell>
        </row>
        <row r="45">
          <cell r="X45">
            <v>0.70499999999999996</v>
          </cell>
        </row>
        <row r="46">
          <cell r="X46">
            <v>0.70499999999999996</v>
          </cell>
        </row>
        <row r="47">
          <cell r="X47">
            <v>0.70499999999999996</v>
          </cell>
        </row>
        <row r="48">
          <cell r="X48">
            <v>0.70499999999999996</v>
          </cell>
        </row>
        <row r="49">
          <cell r="X49">
            <v>0.70499999999999996</v>
          </cell>
        </row>
        <row r="50">
          <cell r="X50">
            <v>0.70499999999999996</v>
          </cell>
        </row>
        <row r="51">
          <cell r="X51">
            <v>0.70499999999999996</v>
          </cell>
        </row>
        <row r="52">
          <cell r="X52">
            <v>0.70499999999999996</v>
          </cell>
        </row>
        <row r="53">
          <cell r="X53">
            <v>0.70499999999999996</v>
          </cell>
        </row>
        <row r="54">
          <cell r="X54">
            <v>0.70499999999999996</v>
          </cell>
        </row>
        <row r="55">
          <cell r="X55">
            <v>0.70499999999999996</v>
          </cell>
        </row>
        <row r="56">
          <cell r="X56">
            <v>0.70499999999999996</v>
          </cell>
        </row>
        <row r="57">
          <cell r="X57">
            <v>0.70499999999999996</v>
          </cell>
        </row>
        <row r="58">
          <cell r="X58">
            <v>0.70499999999999996</v>
          </cell>
        </row>
        <row r="59">
          <cell r="X59">
            <v>0.70499999999999996</v>
          </cell>
        </row>
        <row r="60">
          <cell r="X60">
            <v>0.70499999999999996</v>
          </cell>
        </row>
        <row r="61">
          <cell r="X61">
            <v>0.70499999999999996</v>
          </cell>
        </row>
        <row r="62">
          <cell r="X62">
            <v>0.70499999999999996</v>
          </cell>
        </row>
        <row r="63">
          <cell r="X63">
            <v>0.70499999999999996</v>
          </cell>
        </row>
        <row r="64">
          <cell r="X64">
            <v>0.70499999999999996</v>
          </cell>
        </row>
        <row r="65">
          <cell r="X65">
            <v>0.70499999999999996</v>
          </cell>
        </row>
        <row r="66">
          <cell r="X66">
            <v>0.70499999999999996</v>
          </cell>
        </row>
        <row r="67">
          <cell r="X67">
            <v>0.70499999999999996</v>
          </cell>
        </row>
      </sheetData>
      <sheetData sheetId="3"/>
      <sheetData sheetId="4">
        <row r="11">
          <cell r="B11">
            <v>1950</v>
          </cell>
        </row>
        <row r="12">
          <cell r="B12">
            <v>1951</v>
          </cell>
        </row>
        <row r="13">
          <cell r="B13">
            <v>1952</v>
          </cell>
        </row>
        <row r="14">
          <cell r="B14">
            <v>1953</v>
          </cell>
        </row>
        <row r="15">
          <cell r="B15">
            <v>1954</v>
          </cell>
        </row>
        <row r="16">
          <cell r="B16">
            <v>1955</v>
          </cell>
        </row>
        <row r="17">
          <cell r="B17">
            <v>1956</v>
          </cell>
        </row>
        <row r="18">
          <cell r="B18">
            <v>1957</v>
          </cell>
        </row>
        <row r="19">
          <cell r="B19">
            <v>1958</v>
          </cell>
        </row>
        <row r="20">
          <cell r="B20">
            <v>1959</v>
          </cell>
        </row>
        <row r="21">
          <cell r="B21">
            <v>1960</v>
          </cell>
        </row>
        <row r="22">
          <cell r="B22">
            <v>1961</v>
          </cell>
        </row>
        <row r="23">
          <cell r="B23">
            <v>1962</v>
          </cell>
        </row>
        <row r="24">
          <cell r="B24">
            <v>1963</v>
          </cell>
        </row>
        <row r="25">
          <cell r="B25">
            <v>1964</v>
          </cell>
        </row>
        <row r="26">
          <cell r="B26">
            <v>1965</v>
          </cell>
        </row>
        <row r="27">
          <cell r="B27">
            <v>1966</v>
          </cell>
        </row>
        <row r="28">
          <cell r="B28">
            <v>1967</v>
          </cell>
        </row>
        <row r="29">
          <cell r="B29">
            <v>1968</v>
          </cell>
        </row>
        <row r="30">
          <cell r="B30">
            <v>1969</v>
          </cell>
        </row>
        <row r="31">
          <cell r="B31">
            <v>1970</v>
          </cell>
        </row>
        <row r="32">
          <cell r="B32">
            <v>1971</v>
          </cell>
        </row>
        <row r="33">
          <cell r="B33">
            <v>1972</v>
          </cell>
        </row>
        <row r="34">
          <cell r="B34">
            <v>1973</v>
          </cell>
        </row>
        <row r="35">
          <cell r="B35">
            <v>1974</v>
          </cell>
        </row>
        <row r="36">
          <cell r="B36">
            <v>1975</v>
          </cell>
        </row>
        <row r="37">
          <cell r="B37">
            <v>1976</v>
          </cell>
        </row>
        <row r="38">
          <cell r="B38">
            <v>1977</v>
          </cell>
        </row>
        <row r="39">
          <cell r="B39">
            <v>1978</v>
          </cell>
        </row>
        <row r="40">
          <cell r="B40">
            <v>1979</v>
          </cell>
        </row>
        <row r="41">
          <cell r="B41">
            <v>1980</v>
          </cell>
        </row>
        <row r="42">
          <cell r="B42">
            <v>1981</v>
          </cell>
        </row>
        <row r="43">
          <cell r="B43">
            <v>1982</v>
          </cell>
        </row>
        <row r="44">
          <cell r="B44">
            <v>1983</v>
          </cell>
        </row>
        <row r="45">
          <cell r="B45">
            <v>1984</v>
          </cell>
        </row>
        <row r="46">
          <cell r="B46">
            <v>1985</v>
          </cell>
        </row>
        <row r="47">
          <cell r="B47">
            <v>1986</v>
          </cell>
        </row>
        <row r="48">
          <cell r="B48">
            <v>1987</v>
          </cell>
        </row>
        <row r="49">
          <cell r="B49">
            <v>1988</v>
          </cell>
        </row>
        <row r="50">
          <cell r="B50">
            <v>1989</v>
          </cell>
        </row>
        <row r="51">
          <cell r="B51">
            <v>1990</v>
          </cell>
        </row>
        <row r="52">
          <cell r="B52">
            <v>1991</v>
          </cell>
        </row>
        <row r="53">
          <cell r="B53">
            <v>1992</v>
          </cell>
        </row>
        <row r="54">
          <cell r="B54">
            <v>1993</v>
          </cell>
        </row>
        <row r="55">
          <cell r="B55">
            <v>1994</v>
          </cell>
        </row>
        <row r="56">
          <cell r="B56">
            <v>1995</v>
          </cell>
        </row>
        <row r="57">
          <cell r="B57">
            <v>1996</v>
          </cell>
        </row>
        <row r="58">
          <cell r="B58">
            <v>1997</v>
          </cell>
        </row>
        <row r="59">
          <cell r="B59">
            <v>1998</v>
          </cell>
        </row>
        <row r="60">
          <cell r="B60">
            <v>1999</v>
          </cell>
        </row>
      </sheetData>
      <sheetData sheetId="5"/>
      <sheetData sheetId="6"/>
      <sheetData sheetId="7"/>
      <sheetData sheetId="8"/>
      <sheetData sheetId="9"/>
      <sheetData sheetId="10">
        <row r="5">
          <cell r="W5">
            <v>4</v>
          </cell>
        </row>
        <row r="9">
          <cell r="D9">
            <v>0.04</v>
          </cell>
          <cell r="E9" t="str">
            <v>0.03–0.05</v>
          </cell>
          <cell r="F9">
            <v>0.06</v>
          </cell>
          <cell r="G9" t="str">
            <v>0.05–0.07</v>
          </cell>
          <cell r="H9">
            <v>4.4999999999999998E-2</v>
          </cell>
          <cell r="I9" t="str">
            <v>0.04–0.06</v>
          </cell>
          <cell r="J9">
            <v>7.0000000000000007E-2</v>
          </cell>
          <cell r="K9" t="str">
            <v>0.06–0.085</v>
          </cell>
          <cell r="P9">
            <v>0.15</v>
          </cell>
          <cell r="Q9" t="str">
            <v>0.08-0.20</v>
          </cell>
          <cell r="W9">
            <v>20.399999999999999</v>
          </cell>
          <cell r="X9">
            <v>1</v>
          </cell>
          <cell r="Y9">
            <v>40.299999999999997</v>
          </cell>
          <cell r="Z9">
            <v>2.1</v>
          </cell>
          <cell r="AA9">
            <v>0</v>
          </cell>
          <cell r="AB9">
            <v>0</v>
          </cell>
          <cell r="AD9">
            <v>0</v>
          </cell>
          <cell r="AE9">
            <v>36.200000000000003</v>
          </cell>
          <cell r="AF9">
            <v>0.48</v>
          </cell>
          <cell r="AG9">
            <v>0.23</v>
          </cell>
          <cell r="AH9">
            <v>0.15</v>
          </cell>
        </row>
        <row r="10">
          <cell r="D10">
            <v>0.02</v>
          </cell>
          <cell r="E10" t="str">
            <v>0.01–0.03</v>
          </cell>
          <cell r="F10">
            <v>0.03</v>
          </cell>
          <cell r="G10" t="str">
            <v>0.02–0.04</v>
          </cell>
          <cell r="H10">
            <v>2.5000000000000001E-2</v>
          </cell>
          <cell r="I10" t="str">
            <v>0.02–0.04</v>
          </cell>
          <cell r="J10">
            <v>3.5000000000000003E-2</v>
          </cell>
          <cell r="K10" t="str">
            <v>0.03–0.05</v>
          </cell>
          <cell r="P10">
            <v>0.2</v>
          </cell>
          <cell r="Q10" t="str">
            <v>0.18-0.22</v>
          </cell>
          <cell r="W10">
            <v>12.2</v>
          </cell>
          <cell r="X10">
            <v>0.4</v>
          </cell>
          <cell r="Y10">
            <v>51.6</v>
          </cell>
          <cell r="Z10">
            <v>0.5</v>
          </cell>
          <cell r="AA10">
            <v>0.6</v>
          </cell>
          <cell r="AB10">
            <v>0</v>
          </cell>
          <cell r="AD10">
            <v>0</v>
          </cell>
          <cell r="AE10">
            <v>34.700000000000003</v>
          </cell>
          <cell r="AF10">
            <v>0.48</v>
          </cell>
          <cell r="AH10">
            <v>0.13</v>
          </cell>
        </row>
        <row r="11">
          <cell r="D11">
            <v>0.05</v>
          </cell>
          <cell r="E11" t="str">
            <v>0.04–0.06</v>
          </cell>
          <cell r="F11">
            <v>0.1</v>
          </cell>
          <cell r="G11" t="str">
            <v>0.06–0.1</v>
          </cell>
          <cell r="H11">
            <v>6.5000000000000002E-2</v>
          </cell>
          <cell r="I11" t="str">
            <v>0.05–0.08</v>
          </cell>
          <cell r="J11">
            <v>0.17</v>
          </cell>
          <cell r="K11" t="str">
            <v>0.15–0.2</v>
          </cell>
          <cell r="P11">
            <v>0.4</v>
          </cell>
          <cell r="Q11" t="str">
            <v>0.36-0.45</v>
          </cell>
          <cell r="W11">
            <v>9.1999999999999993</v>
          </cell>
          <cell r="X11">
            <v>1.2</v>
          </cell>
          <cell r="Y11">
            <v>66.099999999999994</v>
          </cell>
          <cell r="Z11">
            <v>0</v>
          </cell>
          <cell r="AA11">
            <v>0</v>
          </cell>
          <cell r="AB11">
            <v>0</v>
          </cell>
          <cell r="AD11">
            <v>0.4</v>
          </cell>
          <cell r="AE11">
            <v>23.099999999999994</v>
          </cell>
          <cell r="AF11">
            <v>0.5</v>
          </cell>
          <cell r="AH11">
            <v>0.14000000000000001</v>
          </cell>
        </row>
        <row r="12">
          <cell r="D12">
            <v>0.06</v>
          </cell>
          <cell r="E12" t="str">
            <v>0.05–0.08</v>
          </cell>
          <cell r="F12">
            <v>0.185</v>
          </cell>
          <cell r="G12" t="str">
            <v>0.1–0.2</v>
          </cell>
          <cell r="H12">
            <v>8.5000000000000006E-2</v>
          </cell>
          <cell r="I12" t="str">
            <v>0.07–0.1</v>
          </cell>
          <cell r="J12">
            <v>0.4</v>
          </cell>
          <cell r="K12" t="str">
            <v xml:space="preserve">0.17–0.7 </v>
          </cell>
          <cell r="P12">
            <v>0.43</v>
          </cell>
          <cell r="Q12" t="str">
            <v>0.39-0.46</v>
          </cell>
          <cell r="W12">
            <v>15.3</v>
          </cell>
          <cell r="X12">
            <v>3</v>
          </cell>
          <cell r="Y12">
            <v>42.2</v>
          </cell>
          <cell r="Z12">
            <v>0.8</v>
          </cell>
          <cell r="AA12">
            <v>3.2</v>
          </cell>
          <cell r="AB12">
            <v>0.4</v>
          </cell>
          <cell r="AD12">
            <v>0.3</v>
          </cell>
          <cell r="AE12">
            <v>34.799999999999997</v>
          </cell>
          <cell r="AF12">
            <v>0.69</v>
          </cell>
          <cell r="AG12">
            <v>0.79</v>
          </cell>
          <cell r="AH12">
            <v>0.14000000000000001</v>
          </cell>
        </row>
        <row r="13">
          <cell r="D13">
            <v>0.05</v>
          </cell>
          <cell r="E13" t="str">
            <v>0.04–0.06</v>
          </cell>
          <cell r="F13">
            <v>0.09</v>
          </cell>
          <cell r="G13" t="str">
            <v>0.08–0.1</v>
          </cell>
          <cell r="H13">
            <v>6.5000000000000002E-2</v>
          </cell>
          <cell r="I13" t="str">
            <v>0.05–0.08</v>
          </cell>
          <cell r="J13">
            <v>0.17</v>
          </cell>
          <cell r="K13" t="str">
            <v>0.15–0.2</v>
          </cell>
          <cell r="P13">
            <v>0.24</v>
          </cell>
          <cell r="Q13" t="str">
            <v>0.20-0.40</v>
          </cell>
          <cell r="W13">
            <v>12.1</v>
          </cell>
          <cell r="X13">
            <v>5.8</v>
          </cell>
          <cell r="Y13">
            <v>50.4</v>
          </cell>
          <cell r="Z13">
            <v>0</v>
          </cell>
          <cell r="AA13">
            <v>0</v>
          </cell>
          <cell r="AB13">
            <v>0</v>
          </cell>
          <cell r="AD13">
            <v>0</v>
          </cell>
          <cell r="AE13">
            <v>31.700000000000003</v>
          </cell>
          <cell r="AF13">
            <v>0.41</v>
          </cell>
          <cell r="AG13">
            <v>0.96</v>
          </cell>
          <cell r="AH13">
            <v>0.14000000000000001</v>
          </cell>
        </row>
        <row r="14">
          <cell r="P14">
            <v>0.24</v>
          </cell>
          <cell r="Q14" t="str">
            <v>0.18-0.32</v>
          </cell>
          <cell r="W14">
            <v>10.4</v>
          </cell>
          <cell r="X14">
            <v>3</v>
          </cell>
          <cell r="Y14">
            <v>44.4</v>
          </cell>
          <cell r="Z14">
            <v>0.5</v>
          </cell>
          <cell r="AA14">
            <v>6.9</v>
          </cell>
          <cell r="AB14">
            <v>0</v>
          </cell>
          <cell r="AD14">
            <v>0.4</v>
          </cell>
          <cell r="AE14">
            <v>34.399999999999991</v>
          </cell>
          <cell r="AF14">
            <v>0.28999999999999998</v>
          </cell>
          <cell r="AG14">
            <v>0.98</v>
          </cell>
          <cell r="AH14">
            <v>0.13</v>
          </cell>
        </row>
        <row r="15">
          <cell r="P15">
            <v>0.05</v>
          </cell>
          <cell r="Q15" t="str">
            <v>0.04-0.05</v>
          </cell>
          <cell r="W15">
            <v>8</v>
          </cell>
          <cell r="X15">
            <v>1.3</v>
          </cell>
          <cell r="Y15">
            <v>28.4</v>
          </cell>
          <cell r="Z15">
            <v>0</v>
          </cell>
          <cell r="AA15">
            <v>0</v>
          </cell>
          <cell r="AB15">
            <v>0</v>
          </cell>
          <cell r="AD15">
            <v>0</v>
          </cell>
          <cell r="AE15">
            <v>62.3</v>
          </cell>
          <cell r="AF15">
            <v>0.19</v>
          </cell>
          <cell r="AG15">
            <v>0.95</v>
          </cell>
          <cell r="AH15">
            <v>0.08</v>
          </cell>
        </row>
        <row r="16">
          <cell r="P16">
            <v>0.39</v>
          </cell>
          <cell r="Q16" t="str">
            <v>0.39</v>
          </cell>
          <cell r="W16">
            <v>14.5</v>
          </cell>
          <cell r="X16">
            <v>5.5</v>
          </cell>
          <cell r="Y16">
            <v>24</v>
          </cell>
          <cell r="Z16">
            <v>0</v>
          </cell>
          <cell r="AA16">
            <v>0</v>
          </cell>
          <cell r="AB16">
            <v>0</v>
          </cell>
          <cell r="AD16">
            <v>0</v>
          </cell>
          <cell r="AE16">
            <v>56</v>
          </cell>
          <cell r="AF16">
            <v>0.33</v>
          </cell>
          <cell r="AH16">
            <v>0.11</v>
          </cell>
        </row>
        <row r="17">
          <cell r="P17">
            <v>0.18</v>
          </cell>
          <cell r="Q17" t="str">
            <v>0.12-0.28</v>
          </cell>
          <cell r="W17">
            <v>7.5</v>
          </cell>
          <cell r="X17">
            <v>1.9</v>
          </cell>
          <cell r="Y17">
            <v>53.9</v>
          </cell>
          <cell r="Z17">
            <v>0</v>
          </cell>
          <cell r="AA17">
            <v>0</v>
          </cell>
          <cell r="AB17">
            <v>0</v>
          </cell>
          <cell r="AD17">
            <v>0</v>
          </cell>
          <cell r="AE17">
            <v>36.700000000000003</v>
          </cell>
          <cell r="AF17">
            <v>0.18</v>
          </cell>
          <cell r="AG17">
            <v>0.64</v>
          </cell>
          <cell r="AH17">
            <v>0.12</v>
          </cell>
        </row>
        <row r="18">
          <cell r="G18">
            <v>2</v>
          </cell>
          <cell r="P18">
            <v>0.15</v>
          </cell>
          <cell r="Q18" t="str">
            <v>0-0.54</v>
          </cell>
          <cell r="W18">
            <v>17.100000000000001</v>
          </cell>
          <cell r="X18">
            <v>3.1</v>
          </cell>
          <cell r="Y18">
            <v>31.8</v>
          </cell>
          <cell r="Z18">
            <v>2.5</v>
          </cell>
          <cell r="AA18">
            <v>2.4</v>
          </cell>
          <cell r="AB18">
            <v>0.1</v>
          </cell>
          <cell r="AD18">
            <v>0.5</v>
          </cell>
          <cell r="AE18">
            <v>42.5</v>
          </cell>
          <cell r="AF18">
            <v>0.37</v>
          </cell>
          <cell r="AG18">
            <v>0.71</v>
          </cell>
          <cell r="AH18">
            <v>0.14000000000000001</v>
          </cell>
        </row>
        <row r="19">
          <cell r="W19">
            <v>13.8</v>
          </cell>
          <cell r="X19">
            <v>3.2</v>
          </cell>
          <cell r="Y19">
            <v>30.3</v>
          </cell>
          <cell r="Z19">
            <v>1.8</v>
          </cell>
          <cell r="AA19">
            <v>5.2</v>
          </cell>
          <cell r="AB19">
            <v>1.2</v>
          </cell>
          <cell r="AD19">
            <v>0</v>
          </cell>
          <cell r="AE19">
            <v>44.5</v>
          </cell>
          <cell r="AF19">
            <v>0.48</v>
          </cell>
          <cell r="AG19">
            <v>0.47</v>
          </cell>
          <cell r="AH19">
            <v>0.13</v>
          </cell>
        </row>
        <row r="20">
          <cell r="W20">
            <v>21.4</v>
          </cell>
          <cell r="X20">
            <v>2.8</v>
          </cell>
          <cell r="Y20">
            <v>35.799999999999997</v>
          </cell>
          <cell r="Z20">
            <v>1.2</v>
          </cell>
          <cell r="AA20">
            <v>1.4</v>
          </cell>
          <cell r="AB20">
            <v>1.1000000000000001</v>
          </cell>
          <cell r="AD20">
            <v>0.2</v>
          </cell>
          <cell r="AE20">
            <v>36.099999999999994</v>
          </cell>
          <cell r="AF20">
            <v>0.47</v>
          </cell>
          <cell r="AG20">
            <v>0.76</v>
          </cell>
          <cell r="AH20">
            <v>0.16</v>
          </cell>
        </row>
        <row r="21">
          <cell r="O21">
            <v>1</v>
          </cell>
          <cell r="W21">
            <v>17.2</v>
          </cell>
          <cell r="X21">
            <v>5.9</v>
          </cell>
          <cell r="Y21">
            <v>33.200000000000003</v>
          </cell>
          <cell r="Z21">
            <v>2.2999999999999998</v>
          </cell>
          <cell r="AA21">
            <v>2.7</v>
          </cell>
          <cell r="AB21">
            <v>3</v>
          </cell>
          <cell r="AD21">
            <v>0</v>
          </cell>
          <cell r="AE21">
            <v>35.699999999999989</v>
          </cell>
          <cell r="AF21">
            <v>0.59</v>
          </cell>
          <cell r="AG21">
            <v>0.08</v>
          </cell>
          <cell r="AH21">
            <v>0.16</v>
          </cell>
        </row>
        <row r="22">
          <cell r="AF22">
            <v>0.78</v>
          </cell>
          <cell r="AH22">
            <v>0</v>
          </cell>
        </row>
        <row r="23">
          <cell r="W23">
            <v>12.6</v>
          </cell>
          <cell r="X23">
            <v>2.2000000000000002</v>
          </cell>
          <cell r="Y23">
            <v>62.7</v>
          </cell>
          <cell r="Z23">
            <v>0.3</v>
          </cell>
          <cell r="AA23">
            <v>0</v>
          </cell>
          <cell r="AB23">
            <v>0</v>
          </cell>
          <cell r="AD23">
            <v>0</v>
          </cell>
          <cell r="AE23">
            <v>22.200000000000003</v>
          </cell>
          <cell r="AF23">
            <v>0.57999999999999996</v>
          </cell>
          <cell r="AG23">
            <v>0.81</v>
          </cell>
          <cell r="AH23">
            <v>0.15</v>
          </cell>
        </row>
        <row r="24">
          <cell r="W24">
            <v>12.4</v>
          </cell>
          <cell r="X24">
            <v>1.7</v>
          </cell>
          <cell r="Y24">
            <v>54.1</v>
          </cell>
          <cell r="Z24">
            <v>0</v>
          </cell>
          <cell r="AA24">
            <v>3.3</v>
          </cell>
          <cell r="AB24">
            <v>1.9</v>
          </cell>
          <cell r="AD24">
            <v>0.6</v>
          </cell>
          <cell r="AE24">
            <v>26</v>
          </cell>
          <cell r="AF24">
            <v>0.43</v>
          </cell>
          <cell r="AG24">
            <v>0.75</v>
          </cell>
          <cell r="AH24">
            <v>0.15</v>
          </cell>
        </row>
        <row r="25">
          <cell r="W25">
            <v>23.3</v>
          </cell>
          <cell r="X25">
            <v>3.9</v>
          </cell>
          <cell r="Y25">
            <v>20.2</v>
          </cell>
          <cell r="Z25">
            <v>4.0999999999999996</v>
          </cell>
          <cell r="AA25">
            <v>6.8</v>
          </cell>
          <cell r="AB25">
            <v>0</v>
          </cell>
          <cell r="AD25">
            <v>1.6</v>
          </cell>
          <cell r="AE25">
            <v>40.1</v>
          </cell>
          <cell r="AF25">
            <v>0.96</v>
          </cell>
          <cell r="AG25">
            <v>0.83</v>
          </cell>
          <cell r="AH25">
            <v>0.17</v>
          </cell>
        </row>
        <row r="26">
          <cell r="W26">
            <v>6.8</v>
          </cell>
          <cell r="X26">
            <v>3.9</v>
          </cell>
          <cell r="Y26">
            <v>27.3</v>
          </cell>
          <cell r="Z26">
            <v>6.45</v>
          </cell>
          <cell r="AA26">
            <v>13.4</v>
          </cell>
          <cell r="AB26">
            <v>3.7</v>
          </cell>
          <cell r="AD26">
            <v>0.6</v>
          </cell>
          <cell r="AE26">
            <v>37.849999999999994</v>
          </cell>
          <cell r="AF26">
            <v>0.6</v>
          </cell>
          <cell r="AG26">
            <v>0.69</v>
          </cell>
          <cell r="AH26">
            <v>0.14000000000000001</v>
          </cell>
        </row>
        <row r="27">
          <cell r="AF27">
            <v>1.18</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topLeftCell="A2" workbookViewId="0">
      <selection activeCell="B5" sqref="B5"/>
    </sheetView>
  </sheetViews>
  <sheetFormatPr defaultRowHeight="14.5" x14ac:dyDescent="0.35"/>
  <cols>
    <col min="2" max="2" width="17.453125" customWidth="1"/>
    <col min="3" max="3" width="15.81640625" customWidth="1"/>
    <col min="4" max="4" width="16.6328125" customWidth="1"/>
    <col min="6" max="6" width="49.54296875" customWidth="1"/>
    <col min="8" max="8" width="9.81640625" customWidth="1"/>
  </cols>
  <sheetData>
    <row r="1" spans="1:8" ht="29" customHeight="1" x14ac:dyDescent="0.35">
      <c r="A1" s="159" t="s">
        <v>68</v>
      </c>
      <c r="B1" s="159"/>
      <c r="C1" s="159"/>
      <c r="D1" s="159"/>
    </row>
    <row r="2" spans="1:8" x14ac:dyDescent="0.35">
      <c r="A2" s="120"/>
      <c r="B2" s="120"/>
      <c r="C2" s="120"/>
    </row>
    <row r="3" spans="1:8" ht="29" customHeight="1" x14ac:dyDescent="0.35">
      <c r="A3" s="124" t="s">
        <v>39</v>
      </c>
      <c r="B3" s="122" t="s">
        <v>91</v>
      </c>
      <c r="C3" s="121" t="s">
        <v>47</v>
      </c>
      <c r="D3" s="121" t="s">
        <v>67</v>
      </c>
      <c r="F3" s="159" t="s">
        <v>66</v>
      </c>
      <c r="H3" s="19"/>
    </row>
    <row r="4" spans="1:8" x14ac:dyDescent="0.35">
      <c r="A4" s="124"/>
      <c r="B4" s="122" t="s">
        <v>45</v>
      </c>
      <c r="C4" s="120" t="s">
        <v>45</v>
      </c>
      <c r="D4" s="120" t="s">
        <v>45</v>
      </c>
      <c r="F4" s="159"/>
    </row>
    <row r="5" spans="1:8" x14ac:dyDescent="0.35">
      <c r="A5" s="125">
        <v>2000</v>
      </c>
      <c r="B5" s="123">
        <v>0</v>
      </c>
      <c r="C5" s="144">
        <f>Calcolo!M18</f>
        <v>0</v>
      </c>
      <c r="D5" s="147">
        <f>C5*Calcolo!$C$53</f>
        <v>0</v>
      </c>
      <c r="F5" s="159"/>
    </row>
    <row r="6" spans="1:8" x14ac:dyDescent="0.35">
      <c r="A6" s="125">
        <v>2001</v>
      </c>
      <c r="B6" s="123">
        <v>0</v>
      </c>
      <c r="C6" s="144">
        <f>Calcolo!M19</f>
        <v>0</v>
      </c>
      <c r="D6" s="147">
        <f>C6*Calcolo!$C$53</f>
        <v>0</v>
      </c>
      <c r="F6" s="159"/>
    </row>
    <row r="7" spans="1:8" x14ac:dyDescent="0.35">
      <c r="A7" s="125">
        <v>2002</v>
      </c>
      <c r="B7" s="123">
        <v>0</v>
      </c>
      <c r="C7" s="144">
        <f>Calcolo!M20</f>
        <v>0</v>
      </c>
      <c r="D7" s="147">
        <f>C7*Calcolo!$C$53</f>
        <v>0</v>
      </c>
      <c r="F7" s="159"/>
    </row>
    <row r="8" spans="1:8" x14ac:dyDescent="0.35">
      <c r="A8" s="125">
        <v>2003</v>
      </c>
      <c r="B8" s="123">
        <v>0</v>
      </c>
      <c r="C8" s="144">
        <f>Calcolo!M21</f>
        <v>0</v>
      </c>
      <c r="D8" s="147">
        <f>C8*Calcolo!$C$53</f>
        <v>0</v>
      </c>
      <c r="F8" s="159"/>
    </row>
    <row r="9" spans="1:8" x14ac:dyDescent="0.35">
      <c r="A9" s="125">
        <v>2004</v>
      </c>
      <c r="B9" s="123">
        <v>0</v>
      </c>
      <c r="C9" s="144">
        <f>Calcolo!M22</f>
        <v>0</v>
      </c>
      <c r="D9" s="147">
        <f>C9*Calcolo!$C$53</f>
        <v>0</v>
      </c>
      <c r="F9" s="145"/>
    </row>
    <row r="10" spans="1:8" x14ac:dyDescent="0.35">
      <c r="A10" s="125">
        <v>2005</v>
      </c>
      <c r="B10" s="123">
        <v>0</v>
      </c>
      <c r="C10" s="144">
        <f>Calcolo!M23</f>
        <v>0</v>
      </c>
      <c r="D10" s="147">
        <f>C10*Calcolo!$C$53</f>
        <v>0</v>
      </c>
      <c r="F10" s="145"/>
    </row>
    <row r="11" spans="1:8" x14ac:dyDescent="0.35">
      <c r="A11" s="125">
        <v>2006</v>
      </c>
      <c r="B11" s="123">
        <v>0</v>
      </c>
      <c r="C11" s="144">
        <f>Calcolo!M24</f>
        <v>0</v>
      </c>
      <c r="D11" s="147">
        <f>C11*Calcolo!$C$53</f>
        <v>0</v>
      </c>
      <c r="F11" s="145"/>
    </row>
    <row r="12" spans="1:8" x14ac:dyDescent="0.35">
      <c r="A12" s="125">
        <v>2007</v>
      </c>
      <c r="B12" s="123">
        <v>0</v>
      </c>
      <c r="C12" s="144">
        <f>Calcolo!M25</f>
        <v>0</v>
      </c>
      <c r="D12" s="147">
        <f>C12*Calcolo!$C$53</f>
        <v>0</v>
      </c>
      <c r="F12" s="145"/>
    </row>
    <row r="13" spans="1:8" x14ac:dyDescent="0.35">
      <c r="A13" s="125">
        <v>2008</v>
      </c>
      <c r="B13" s="123">
        <v>0</v>
      </c>
      <c r="C13" s="144">
        <f>Calcolo!M26</f>
        <v>0</v>
      </c>
      <c r="D13" s="147">
        <f>C13*Calcolo!$C$53</f>
        <v>0</v>
      </c>
      <c r="F13" s="145"/>
    </row>
    <row r="14" spans="1:8" x14ac:dyDescent="0.35">
      <c r="A14" s="125">
        <v>2009</v>
      </c>
      <c r="B14" s="123">
        <v>0</v>
      </c>
      <c r="C14" s="144">
        <f>Calcolo!M27</f>
        <v>0</v>
      </c>
      <c r="D14" s="147">
        <f>C14*Calcolo!$C$53</f>
        <v>0</v>
      </c>
    </row>
    <row r="15" spans="1:8" x14ac:dyDescent="0.35">
      <c r="A15" s="125">
        <v>2010</v>
      </c>
      <c r="B15" s="123">
        <v>0</v>
      </c>
      <c r="C15" s="144">
        <f>Calcolo!M28</f>
        <v>0</v>
      </c>
      <c r="D15" s="147">
        <f>C15*Calcolo!$C$53</f>
        <v>0</v>
      </c>
    </row>
    <row r="16" spans="1:8" x14ac:dyDescent="0.35">
      <c r="A16" s="125">
        <v>2011</v>
      </c>
      <c r="B16" s="123">
        <v>0</v>
      </c>
      <c r="C16" s="144">
        <f>Calcolo!M29</f>
        <v>0</v>
      </c>
      <c r="D16" s="147">
        <f>C16*Calcolo!$C$53</f>
        <v>0</v>
      </c>
    </row>
    <row r="17" spans="1:4" x14ac:dyDescent="0.35">
      <c r="A17" s="125">
        <v>2012</v>
      </c>
      <c r="B17" s="123">
        <v>0</v>
      </c>
      <c r="C17" s="144">
        <f>Calcolo!M30</f>
        <v>0</v>
      </c>
      <c r="D17" s="147">
        <f>C17*Calcolo!$C$53</f>
        <v>0</v>
      </c>
    </row>
    <row r="18" spans="1:4" x14ac:dyDescent="0.35">
      <c r="A18" s="125">
        <v>2013</v>
      </c>
      <c r="B18" s="123">
        <v>0</v>
      </c>
      <c r="C18" s="144">
        <f>Calcolo!M31</f>
        <v>0</v>
      </c>
      <c r="D18" s="147">
        <f>C18*Calcolo!$C$53</f>
        <v>0</v>
      </c>
    </row>
    <row r="19" spans="1:4" x14ac:dyDescent="0.35">
      <c r="A19" s="125">
        <v>2014</v>
      </c>
      <c r="B19" s="123">
        <v>0</v>
      </c>
      <c r="C19" s="144">
        <f>Calcolo!M32</f>
        <v>0</v>
      </c>
      <c r="D19" s="147">
        <f>C19*Calcolo!$C$53</f>
        <v>0</v>
      </c>
    </row>
    <row r="20" spans="1:4" x14ac:dyDescent="0.35">
      <c r="A20" s="125">
        <v>2015</v>
      </c>
      <c r="B20" s="123">
        <v>0</v>
      </c>
      <c r="C20" s="144">
        <f>Calcolo!M33</f>
        <v>0</v>
      </c>
      <c r="D20" s="147">
        <f>C20*Calcolo!$C$53</f>
        <v>0</v>
      </c>
    </row>
    <row r="21" spans="1:4" x14ac:dyDescent="0.35">
      <c r="A21" s="125">
        <v>2016</v>
      </c>
      <c r="B21" s="123">
        <v>0</v>
      </c>
      <c r="C21" s="144">
        <f>Calcolo!M34</f>
        <v>0</v>
      </c>
      <c r="D21" s="147">
        <f>C21*Calcolo!$C$53</f>
        <v>0</v>
      </c>
    </row>
    <row r="22" spans="1:4" x14ac:dyDescent="0.35">
      <c r="A22" s="125">
        <v>2017</v>
      </c>
      <c r="B22" s="123">
        <v>0</v>
      </c>
      <c r="C22" s="144">
        <f>Calcolo!M35</f>
        <v>0</v>
      </c>
      <c r="D22" s="147">
        <f>C22*Calcolo!$C$53</f>
        <v>0</v>
      </c>
    </row>
    <row r="23" spans="1:4" x14ac:dyDescent="0.35">
      <c r="A23" s="125">
        <v>2018</v>
      </c>
      <c r="B23" s="123">
        <v>0</v>
      </c>
      <c r="C23" s="144">
        <f>Calcolo!M36</f>
        <v>0</v>
      </c>
      <c r="D23" s="147">
        <f>C23*Calcolo!$C$53</f>
        <v>0</v>
      </c>
    </row>
    <row r="24" spans="1:4" x14ac:dyDescent="0.35">
      <c r="A24" s="125">
        <v>2019</v>
      </c>
      <c r="B24" s="123">
        <v>0</v>
      </c>
      <c r="C24" s="144">
        <f>Calcolo!M37</f>
        <v>0</v>
      </c>
      <c r="D24" s="147">
        <f>C24*Calcolo!$C$53</f>
        <v>0</v>
      </c>
    </row>
    <row r="25" spans="1:4" x14ac:dyDescent="0.35">
      <c r="A25" s="125">
        <v>2020</v>
      </c>
      <c r="B25" s="123">
        <v>0</v>
      </c>
      <c r="C25" s="144">
        <f>Calcolo!M38</f>
        <v>0</v>
      </c>
      <c r="D25" s="147">
        <f>C25*Calcolo!$C$53</f>
        <v>0</v>
      </c>
    </row>
    <row r="26" spans="1:4" x14ac:dyDescent="0.35">
      <c r="A26" s="125">
        <v>2021</v>
      </c>
      <c r="B26" s="123">
        <v>0</v>
      </c>
      <c r="C26" s="144">
        <f>Calcolo!M39</f>
        <v>0</v>
      </c>
      <c r="D26" s="147">
        <f>C26*Calcolo!$C$53</f>
        <v>0</v>
      </c>
    </row>
    <row r="27" spans="1:4" x14ac:dyDescent="0.35">
      <c r="A27" s="125">
        <v>2022</v>
      </c>
      <c r="B27" s="123">
        <v>0</v>
      </c>
      <c r="C27" s="144">
        <f>Calcolo!M40</f>
        <v>0</v>
      </c>
      <c r="D27" s="147">
        <f>C27*Calcolo!$C$53</f>
        <v>0</v>
      </c>
    </row>
    <row r="28" spans="1:4" x14ac:dyDescent="0.35">
      <c r="A28" s="125">
        <v>2023</v>
      </c>
      <c r="B28" s="123">
        <v>0</v>
      </c>
      <c r="C28" s="144">
        <f>Calcolo!M41</f>
        <v>0</v>
      </c>
      <c r="D28" s="147">
        <f>C28*Calcolo!$C$53</f>
        <v>0</v>
      </c>
    </row>
    <row r="29" spans="1:4" x14ac:dyDescent="0.35">
      <c r="A29" s="125">
        <v>2024</v>
      </c>
      <c r="B29" s="123">
        <v>0</v>
      </c>
      <c r="C29" s="144">
        <f>Calcolo!M42</f>
        <v>0</v>
      </c>
      <c r="D29" s="147">
        <f>C29*Calcolo!$C$53</f>
        <v>0</v>
      </c>
    </row>
    <row r="30" spans="1:4" x14ac:dyDescent="0.35">
      <c r="A30" s="125">
        <v>2025</v>
      </c>
      <c r="B30" s="123">
        <v>0</v>
      </c>
      <c r="C30" s="144">
        <f>Calcolo!M43</f>
        <v>0</v>
      </c>
      <c r="D30" s="147">
        <f>C30*Calcolo!$C$53</f>
        <v>0</v>
      </c>
    </row>
    <row r="31" spans="1:4" x14ac:dyDescent="0.35">
      <c r="A31" s="125">
        <v>2026</v>
      </c>
      <c r="B31" s="123">
        <v>0</v>
      </c>
      <c r="C31" s="144">
        <f>Calcolo!M44</f>
        <v>0</v>
      </c>
      <c r="D31" s="147">
        <f>C31*Calcolo!$C$53</f>
        <v>0</v>
      </c>
    </row>
    <row r="32" spans="1:4" x14ac:dyDescent="0.35">
      <c r="A32" s="125">
        <v>2027</v>
      </c>
      <c r="B32" s="123">
        <v>0</v>
      </c>
      <c r="C32" s="144">
        <f>Calcolo!M45</f>
        <v>0</v>
      </c>
      <c r="D32" s="147">
        <f>C32*Calcolo!$C$53</f>
        <v>0</v>
      </c>
    </row>
    <row r="33" spans="1:4" x14ac:dyDescent="0.35">
      <c r="A33" s="125">
        <v>2028</v>
      </c>
      <c r="B33" s="123">
        <v>0</v>
      </c>
      <c r="C33" s="144">
        <f>Calcolo!M46</f>
        <v>0</v>
      </c>
      <c r="D33" s="147">
        <f>C33*Calcolo!$C$53</f>
        <v>0</v>
      </c>
    </row>
    <row r="34" spans="1:4" x14ac:dyDescent="0.35">
      <c r="A34" s="125">
        <v>2029</v>
      </c>
      <c r="B34" s="123">
        <v>0</v>
      </c>
      <c r="C34" s="144">
        <f>Calcolo!M47</f>
        <v>0</v>
      </c>
      <c r="D34" s="147">
        <f>C34*Calcolo!$C$53</f>
        <v>0</v>
      </c>
    </row>
    <row r="35" spans="1:4" x14ac:dyDescent="0.35">
      <c r="A35" s="125">
        <v>2030</v>
      </c>
      <c r="B35" s="123">
        <v>0</v>
      </c>
      <c r="C35" s="144">
        <f>Calcolo!M48</f>
        <v>0</v>
      </c>
      <c r="D35" s="147">
        <f>C35*Calcolo!$C$53</f>
        <v>0</v>
      </c>
    </row>
    <row r="36" spans="1:4" x14ac:dyDescent="0.35">
      <c r="A36" s="119"/>
      <c r="B36" s="148"/>
      <c r="C36" s="144"/>
      <c r="D36" s="119"/>
    </row>
    <row r="37" spans="1:4" x14ac:dyDescent="0.35">
      <c r="A37" s="119"/>
      <c r="B37" s="148"/>
      <c r="C37" s="144"/>
      <c r="D37" s="119"/>
    </row>
    <row r="38" spans="1:4" x14ac:dyDescent="0.35">
      <c r="A38" s="119"/>
      <c r="B38" s="148"/>
      <c r="C38" s="144"/>
      <c r="D38" s="119"/>
    </row>
  </sheetData>
  <mergeCells count="2">
    <mergeCell ref="F3:F8"/>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workbookViewId="0">
      <selection activeCell="D2" sqref="D2"/>
    </sheetView>
  </sheetViews>
  <sheetFormatPr defaultRowHeight="14.5" x14ac:dyDescent="0.35"/>
  <cols>
    <col min="1" max="1" width="19.1796875" customWidth="1"/>
    <col min="2" max="2" width="16.81640625" customWidth="1"/>
    <col min="3" max="3" width="15.453125" customWidth="1"/>
    <col min="4" max="4" width="11.26953125" bestFit="1" customWidth="1"/>
    <col min="5" max="6" width="15.26953125" customWidth="1"/>
    <col min="7" max="7" width="14.1796875" customWidth="1"/>
    <col min="8" max="8" width="14.7265625" customWidth="1"/>
    <col min="9" max="9" width="14.26953125" customWidth="1"/>
    <col min="10" max="10" width="11.81640625" customWidth="1"/>
    <col min="11" max="11" width="14.7265625" customWidth="1"/>
    <col min="12" max="12" width="12.54296875" customWidth="1"/>
    <col min="13" max="14" width="18.453125" customWidth="1"/>
    <col min="15" max="15" width="14.26953125" customWidth="1"/>
    <col min="16" max="16" width="11.81640625" customWidth="1"/>
  </cols>
  <sheetData>
    <row r="1" spans="1:15" x14ac:dyDescent="0.35">
      <c r="A1" s="14" t="s">
        <v>22</v>
      </c>
      <c r="B1" s="1"/>
      <c r="C1" s="2"/>
      <c r="D1" s="160" t="s">
        <v>92</v>
      </c>
      <c r="E1" s="160"/>
      <c r="F1" s="160"/>
      <c r="G1" s="160"/>
      <c r="H1" s="160"/>
      <c r="I1" s="160"/>
      <c r="J1" s="160"/>
      <c r="K1" s="3"/>
      <c r="M1" s="119"/>
    </row>
    <row r="2" spans="1:15" ht="26.5" x14ac:dyDescent="0.35">
      <c r="B2" s="4"/>
      <c r="C2" s="5"/>
      <c r="D2" s="5" t="s">
        <v>1</v>
      </c>
      <c r="E2" s="5" t="s">
        <v>2</v>
      </c>
      <c r="F2" s="5" t="s">
        <v>3</v>
      </c>
      <c r="G2" s="5" t="s">
        <v>4</v>
      </c>
      <c r="H2" s="5" t="s">
        <v>5</v>
      </c>
      <c r="I2" s="5" t="s">
        <v>6</v>
      </c>
      <c r="J2" s="5" t="s">
        <v>7</v>
      </c>
      <c r="K2" s="9" t="s">
        <v>8</v>
      </c>
      <c r="M2" s="8"/>
      <c r="O2" s="8"/>
    </row>
    <row r="3" spans="1:15" x14ac:dyDescent="0.35">
      <c r="B3" s="4"/>
      <c r="C3" s="5"/>
      <c r="D3" s="5" t="s">
        <v>0</v>
      </c>
      <c r="E3" s="5" t="s">
        <v>0</v>
      </c>
      <c r="F3" s="5" t="s">
        <v>0</v>
      </c>
      <c r="G3" s="5" t="s">
        <v>0</v>
      </c>
      <c r="H3" s="5" t="s">
        <v>0</v>
      </c>
      <c r="I3" s="5" t="s">
        <v>0</v>
      </c>
      <c r="J3" s="5" t="s">
        <v>0</v>
      </c>
      <c r="K3" s="6"/>
      <c r="M3" s="8"/>
    </row>
    <row r="4" spans="1:15" x14ac:dyDescent="0.35">
      <c r="B4" s="4"/>
      <c r="C4" s="5"/>
      <c r="D4" s="5"/>
      <c r="E4" s="5"/>
      <c r="F4" s="152"/>
      <c r="G4" s="5"/>
      <c r="H4" s="5"/>
      <c r="I4" s="5"/>
      <c r="J4" s="152"/>
      <c r="K4" s="6"/>
      <c r="L4" s="127"/>
      <c r="M4" s="119"/>
    </row>
    <row r="5" spans="1:15" x14ac:dyDescent="0.35">
      <c r="B5" s="4" t="s">
        <v>64</v>
      </c>
      <c r="C5" s="126"/>
      <c r="D5" s="15">
        <v>17.419999999999998</v>
      </c>
      <c r="E5" s="15">
        <v>7.3042857142857134</v>
      </c>
      <c r="F5" s="151">
        <v>12.474285714285713</v>
      </c>
      <c r="G5" s="15">
        <v>2.6399999999999997</v>
      </c>
      <c r="H5" s="15">
        <v>6.9728571428571424</v>
      </c>
      <c r="I5" s="15">
        <v>11.862857142857141</v>
      </c>
      <c r="J5" s="151">
        <v>41.321428571428577</v>
      </c>
      <c r="K5" s="16">
        <v>99.995714285714286</v>
      </c>
      <c r="M5" s="119"/>
    </row>
    <row r="6" spans="1:15" ht="39.5" x14ac:dyDescent="0.35">
      <c r="B6" s="4" t="s">
        <v>51</v>
      </c>
      <c r="C6" s="126"/>
      <c r="D6" s="126">
        <v>0.35799999999999998</v>
      </c>
      <c r="E6" s="126">
        <v>1.4E-2</v>
      </c>
      <c r="F6" s="126">
        <v>0.214</v>
      </c>
      <c r="G6" s="126">
        <v>1.2E-2</v>
      </c>
      <c r="H6" s="126">
        <v>2.8000000000000001E-2</v>
      </c>
      <c r="I6" s="126">
        <v>1.0999999999999999E-2</v>
      </c>
      <c r="J6" s="126">
        <v>0.36099999999999999</v>
      </c>
      <c r="K6" s="150">
        <f>SUM(D6:J6)</f>
        <v>0.998</v>
      </c>
    </row>
    <row r="7" spans="1:15" ht="15" thickBot="1" x14ac:dyDescent="0.4">
      <c r="B7" s="129" t="s">
        <v>65</v>
      </c>
      <c r="C7" s="7"/>
      <c r="D7" s="17"/>
      <c r="E7" s="17"/>
      <c r="F7" s="17"/>
      <c r="G7" s="17"/>
      <c r="H7" s="17"/>
      <c r="I7" s="17"/>
      <c r="J7" s="17"/>
      <c r="K7" s="149"/>
    </row>
    <row r="8" spans="1:15" ht="15" thickBot="1" x14ac:dyDescent="0.4"/>
    <row r="9" spans="1:15" x14ac:dyDescent="0.35">
      <c r="A9" s="14" t="s">
        <v>21</v>
      </c>
      <c r="B9" s="161" t="s">
        <v>87</v>
      </c>
      <c r="C9" s="160"/>
      <c r="D9" s="160"/>
      <c r="E9" s="160"/>
      <c r="F9" s="160"/>
      <c r="G9" s="160"/>
      <c r="H9" s="160"/>
      <c r="I9" s="160"/>
      <c r="J9" s="160"/>
      <c r="K9" s="2"/>
      <c r="L9" s="3"/>
    </row>
    <row r="10" spans="1:15" ht="26.5" x14ac:dyDescent="0.35">
      <c r="B10" s="4" t="s">
        <v>9</v>
      </c>
      <c r="C10" s="5" t="s">
        <v>10</v>
      </c>
      <c r="D10" s="5" t="s">
        <v>11</v>
      </c>
      <c r="E10" s="5" t="s">
        <v>12</v>
      </c>
      <c r="F10" s="5" t="s">
        <v>14</v>
      </c>
      <c r="G10" s="5" t="s">
        <v>13</v>
      </c>
      <c r="H10" s="5" t="s">
        <v>15</v>
      </c>
      <c r="I10" s="5" t="s">
        <v>16</v>
      </c>
      <c r="J10" s="5" t="s">
        <v>17</v>
      </c>
      <c r="K10" s="5"/>
      <c r="L10" s="9" t="s">
        <v>20</v>
      </c>
    </row>
    <row r="11" spans="1:15" ht="26.5" x14ac:dyDescent="0.35">
      <c r="B11" s="4" t="s">
        <v>18</v>
      </c>
      <c r="C11" s="10">
        <v>0.4</v>
      </c>
      <c r="D11" s="10">
        <v>0.8</v>
      </c>
      <c r="E11" s="10">
        <v>1</v>
      </c>
      <c r="F11" s="10">
        <v>0.5</v>
      </c>
      <c r="G11" s="10">
        <v>0.7</v>
      </c>
      <c r="H11" s="10">
        <v>0.4</v>
      </c>
      <c r="I11" s="10">
        <v>0.7</v>
      </c>
      <c r="J11" s="10">
        <v>0.6</v>
      </c>
      <c r="K11" s="10"/>
      <c r="L11" s="11"/>
    </row>
    <row r="12" spans="1:15" ht="40" thickBot="1" x14ac:dyDescent="0.4">
      <c r="B12" s="12" t="s">
        <v>19</v>
      </c>
      <c r="C12" s="7">
        <v>0</v>
      </c>
      <c r="D12" s="7">
        <v>0</v>
      </c>
      <c r="E12" s="7">
        <v>0</v>
      </c>
      <c r="F12" s="7">
        <v>1</v>
      </c>
      <c r="G12" s="7"/>
      <c r="H12" s="7"/>
      <c r="I12" s="7"/>
      <c r="J12" s="7">
        <v>0</v>
      </c>
      <c r="K12" s="7">
        <f>SUM(C12:J12)</f>
        <v>1</v>
      </c>
      <c r="L12" s="13">
        <f>C12*C11+D12*D11+E12*E11+F12*F11+G12*G11+H12*H11+I12*I11+J12*J11</f>
        <v>0.5</v>
      </c>
    </row>
    <row r="13" spans="1:15" ht="15" thickBot="1" x14ac:dyDescent="0.4"/>
    <row r="14" spans="1:15" ht="15" thickBot="1" x14ac:dyDescent="0.4">
      <c r="A14" s="14" t="s">
        <v>38</v>
      </c>
      <c r="B14" s="1"/>
      <c r="C14" s="2"/>
      <c r="D14" s="160" t="s">
        <v>63</v>
      </c>
      <c r="E14" s="160"/>
      <c r="F14" s="160"/>
      <c r="G14" s="160"/>
      <c r="H14" s="160"/>
      <c r="I14" s="160"/>
      <c r="J14" s="160"/>
      <c r="K14" s="2"/>
      <c r="L14" s="2"/>
      <c r="M14" s="3"/>
    </row>
    <row r="15" spans="1:15" ht="44" thickBot="1" x14ac:dyDescent="0.4">
      <c r="B15" s="139" t="s">
        <v>39</v>
      </c>
      <c r="C15" s="122" t="s">
        <v>79</v>
      </c>
      <c r="D15" s="122" t="s">
        <v>80</v>
      </c>
      <c r="E15" s="122" t="s">
        <v>81</v>
      </c>
      <c r="F15" s="122" t="s">
        <v>82</v>
      </c>
      <c r="G15" s="122" t="s">
        <v>83</v>
      </c>
      <c r="H15" s="122" t="s">
        <v>84</v>
      </c>
      <c r="I15" s="122" t="s">
        <v>85</v>
      </c>
      <c r="J15" s="122" t="s">
        <v>78</v>
      </c>
      <c r="K15" s="135" t="s">
        <v>86</v>
      </c>
      <c r="L15" s="135" t="s">
        <v>77</v>
      </c>
      <c r="M15" s="136" t="s">
        <v>62</v>
      </c>
    </row>
    <row r="16" spans="1:15" ht="15" thickBot="1" x14ac:dyDescent="0.4">
      <c r="B16" s="139"/>
      <c r="C16" s="10" t="s">
        <v>45</v>
      </c>
      <c r="D16" s="10" t="s">
        <v>45</v>
      </c>
      <c r="E16" s="10" t="s">
        <v>45</v>
      </c>
      <c r="F16" s="10" t="s">
        <v>45</v>
      </c>
      <c r="G16" s="10" t="s">
        <v>45</v>
      </c>
      <c r="H16" s="10" t="s">
        <v>45</v>
      </c>
      <c r="I16" s="10" t="s">
        <v>45</v>
      </c>
      <c r="J16" s="10" t="s">
        <v>45</v>
      </c>
      <c r="K16" s="10" t="s">
        <v>45</v>
      </c>
      <c r="L16" s="140"/>
      <c r="M16" s="137" t="s">
        <v>45</v>
      </c>
    </row>
    <row r="17" spans="2:13" ht="15" thickBot="1" x14ac:dyDescent="0.4">
      <c r="B17" s="139"/>
      <c r="C17" s="10"/>
      <c r="D17" s="10"/>
      <c r="E17" s="10"/>
      <c r="F17" s="10"/>
      <c r="G17" s="10"/>
      <c r="H17" s="10"/>
      <c r="I17" s="10"/>
      <c r="J17" s="10"/>
      <c r="K17" s="10"/>
      <c r="L17" s="10"/>
      <c r="M17" s="138"/>
    </row>
    <row r="18" spans="2:13" ht="15" thickBot="1" x14ac:dyDescent="0.4">
      <c r="B18" s="128">
        <f>'Emissioni CH4'!A5</f>
        <v>2000</v>
      </c>
      <c r="C18" s="15">
        <f>Cibo!$J69</f>
        <v>0</v>
      </c>
      <c r="D18" s="15">
        <f>Verde!J69</f>
        <v>0</v>
      </c>
      <c r="E18" s="15">
        <f>Carta!J69</f>
        <v>0</v>
      </c>
      <c r="F18" s="15">
        <f>Legno!J69</f>
        <v>0</v>
      </c>
      <c r="G18" s="15">
        <f>Tessile!J69</f>
        <v>0</v>
      </c>
      <c r="H18" s="15">
        <f>Pannolini!J69</f>
        <v>0</v>
      </c>
      <c r="I18" s="146" t="s">
        <v>40</v>
      </c>
      <c r="J18" s="15">
        <f t="shared" ref="J18:J48" si="0">SUM(C18:H18)</f>
        <v>0</v>
      </c>
      <c r="K18" s="10">
        <f>IF(J18&gt;0,$C$51,0)</f>
        <v>0</v>
      </c>
      <c r="L18" s="10">
        <v>0.1</v>
      </c>
      <c r="M18" s="142">
        <f>(J18-K18)*(1-L18)</f>
        <v>0</v>
      </c>
    </row>
    <row r="19" spans="2:13" ht="15" thickBot="1" x14ac:dyDescent="0.4">
      <c r="B19" s="128">
        <f>'Emissioni CH4'!A6</f>
        <v>2001</v>
      </c>
      <c r="C19" s="15">
        <f>Cibo!$J70</f>
        <v>0</v>
      </c>
      <c r="D19" s="15">
        <f>Verde!J70</f>
        <v>0</v>
      </c>
      <c r="E19" s="15">
        <f>Carta!J70</f>
        <v>0</v>
      </c>
      <c r="F19" s="15">
        <f>Legno!J70</f>
        <v>0</v>
      </c>
      <c r="G19" s="15">
        <f>Tessile!J70</f>
        <v>0</v>
      </c>
      <c r="H19" s="15">
        <f>Pannolini!J70</f>
        <v>0</v>
      </c>
      <c r="I19" s="146" t="s">
        <v>40</v>
      </c>
      <c r="J19" s="15">
        <f t="shared" si="0"/>
        <v>0</v>
      </c>
      <c r="K19" s="10">
        <f t="shared" ref="K19:K30" si="1">IF(J19&gt;0,$C$51,0)</f>
        <v>0</v>
      </c>
      <c r="L19" s="10">
        <v>0.1</v>
      </c>
      <c r="M19" s="142">
        <f t="shared" ref="M19:M48" si="2">(J19-K19)*(1-L19)</f>
        <v>0</v>
      </c>
    </row>
    <row r="20" spans="2:13" ht="15" thickBot="1" x14ac:dyDescent="0.4">
      <c r="B20" s="128">
        <f>'Emissioni CH4'!A7</f>
        <v>2002</v>
      </c>
      <c r="C20" s="15">
        <f>Cibo!$J71</f>
        <v>0</v>
      </c>
      <c r="D20" s="15">
        <f>Verde!J71</f>
        <v>0</v>
      </c>
      <c r="E20" s="15">
        <f>Carta!J71</f>
        <v>0</v>
      </c>
      <c r="F20" s="15">
        <f>Legno!J71</f>
        <v>0</v>
      </c>
      <c r="G20" s="15">
        <f>Tessile!J71</f>
        <v>0</v>
      </c>
      <c r="H20" s="15">
        <f>Pannolini!J71</f>
        <v>0</v>
      </c>
      <c r="I20" s="146" t="s">
        <v>40</v>
      </c>
      <c r="J20" s="15">
        <f t="shared" si="0"/>
        <v>0</v>
      </c>
      <c r="K20" s="10">
        <f t="shared" si="1"/>
        <v>0</v>
      </c>
      <c r="L20" s="10">
        <v>0.1</v>
      </c>
      <c r="M20" s="142">
        <f t="shared" si="2"/>
        <v>0</v>
      </c>
    </row>
    <row r="21" spans="2:13" ht="15" thickBot="1" x14ac:dyDescent="0.4">
      <c r="B21" s="128">
        <f>'Emissioni CH4'!A8</f>
        <v>2003</v>
      </c>
      <c r="C21" s="15">
        <f>Cibo!$J72</f>
        <v>0</v>
      </c>
      <c r="D21" s="15">
        <f>Verde!J72</f>
        <v>0</v>
      </c>
      <c r="E21" s="15">
        <f>Carta!J72</f>
        <v>0</v>
      </c>
      <c r="F21" s="15">
        <f>Legno!J72</f>
        <v>0</v>
      </c>
      <c r="G21" s="15">
        <f>Tessile!J72</f>
        <v>0</v>
      </c>
      <c r="H21" s="15">
        <f>Pannolini!J72</f>
        <v>0</v>
      </c>
      <c r="I21" s="146" t="s">
        <v>40</v>
      </c>
      <c r="J21" s="15">
        <f t="shared" si="0"/>
        <v>0</v>
      </c>
      <c r="K21" s="10">
        <f t="shared" si="1"/>
        <v>0</v>
      </c>
      <c r="L21" s="10">
        <v>0.1</v>
      </c>
      <c r="M21" s="142">
        <f t="shared" si="2"/>
        <v>0</v>
      </c>
    </row>
    <row r="22" spans="2:13" ht="15" thickBot="1" x14ac:dyDescent="0.4">
      <c r="B22" s="128">
        <f>'Emissioni CH4'!A9</f>
        <v>2004</v>
      </c>
      <c r="C22" s="15">
        <f>Cibo!$J73</f>
        <v>0</v>
      </c>
      <c r="D22" s="15">
        <f>Verde!J73</f>
        <v>0</v>
      </c>
      <c r="E22" s="15">
        <f>Carta!J73</f>
        <v>0</v>
      </c>
      <c r="F22" s="15">
        <f>Legno!J73</f>
        <v>0</v>
      </c>
      <c r="G22" s="15">
        <f>Tessile!J73</f>
        <v>0</v>
      </c>
      <c r="H22" s="15">
        <f>Pannolini!J73</f>
        <v>0</v>
      </c>
      <c r="I22" s="146" t="s">
        <v>40</v>
      </c>
      <c r="J22" s="15">
        <f t="shared" si="0"/>
        <v>0</v>
      </c>
      <c r="K22" s="10">
        <f t="shared" si="1"/>
        <v>0</v>
      </c>
      <c r="L22" s="10">
        <v>0.1</v>
      </c>
      <c r="M22" s="142">
        <f t="shared" si="2"/>
        <v>0</v>
      </c>
    </row>
    <row r="23" spans="2:13" ht="15" thickBot="1" x14ac:dyDescent="0.4">
      <c r="B23" s="128">
        <f>'Emissioni CH4'!A10</f>
        <v>2005</v>
      </c>
      <c r="C23" s="15">
        <f>Cibo!$J74</f>
        <v>0</v>
      </c>
      <c r="D23" s="15">
        <f>Verde!J74</f>
        <v>0</v>
      </c>
      <c r="E23" s="15">
        <f>Carta!J74</f>
        <v>0</v>
      </c>
      <c r="F23" s="15">
        <f>Legno!J74</f>
        <v>0</v>
      </c>
      <c r="G23" s="15">
        <f>Tessile!J74</f>
        <v>0</v>
      </c>
      <c r="H23" s="15">
        <f>Pannolini!J74</f>
        <v>0</v>
      </c>
      <c r="I23" s="146" t="s">
        <v>40</v>
      </c>
      <c r="J23" s="15">
        <f t="shared" si="0"/>
        <v>0</v>
      </c>
      <c r="K23" s="10">
        <f t="shared" si="1"/>
        <v>0</v>
      </c>
      <c r="L23" s="10">
        <v>0.1</v>
      </c>
      <c r="M23" s="142">
        <f t="shared" si="2"/>
        <v>0</v>
      </c>
    </row>
    <row r="24" spans="2:13" ht="15" thickBot="1" x14ac:dyDescent="0.4">
      <c r="B24" s="128">
        <f>'Emissioni CH4'!A11</f>
        <v>2006</v>
      </c>
      <c r="C24" s="15">
        <f>Cibo!$J75</f>
        <v>0</v>
      </c>
      <c r="D24" s="15">
        <f>Verde!J75</f>
        <v>0</v>
      </c>
      <c r="E24" s="15">
        <f>Carta!J75</f>
        <v>0</v>
      </c>
      <c r="F24" s="15">
        <f>Legno!J75</f>
        <v>0</v>
      </c>
      <c r="G24" s="15">
        <f>Tessile!J75</f>
        <v>0</v>
      </c>
      <c r="H24" s="15">
        <f>Pannolini!J75</f>
        <v>0</v>
      </c>
      <c r="I24" s="146" t="s">
        <v>40</v>
      </c>
      <c r="J24" s="15">
        <f t="shared" si="0"/>
        <v>0</v>
      </c>
      <c r="K24" s="10">
        <f t="shared" si="1"/>
        <v>0</v>
      </c>
      <c r="L24" s="10">
        <v>0.1</v>
      </c>
      <c r="M24" s="142">
        <f t="shared" si="2"/>
        <v>0</v>
      </c>
    </row>
    <row r="25" spans="2:13" ht="15" thickBot="1" x14ac:dyDescent="0.4">
      <c r="B25" s="128">
        <f>'Emissioni CH4'!A12</f>
        <v>2007</v>
      </c>
      <c r="C25" s="15">
        <f>Cibo!$J76</f>
        <v>0</v>
      </c>
      <c r="D25" s="15">
        <f>Verde!J76</f>
        <v>0</v>
      </c>
      <c r="E25" s="15">
        <f>Carta!J76</f>
        <v>0</v>
      </c>
      <c r="F25" s="15">
        <f>Legno!J76</f>
        <v>0</v>
      </c>
      <c r="G25" s="15">
        <f>Tessile!J76</f>
        <v>0</v>
      </c>
      <c r="H25" s="15">
        <f>Pannolini!J76</f>
        <v>0</v>
      </c>
      <c r="I25" s="146" t="s">
        <v>40</v>
      </c>
      <c r="J25" s="15">
        <f t="shared" si="0"/>
        <v>0</v>
      </c>
      <c r="K25" s="10">
        <f t="shared" si="1"/>
        <v>0</v>
      </c>
      <c r="L25" s="10">
        <v>0.1</v>
      </c>
      <c r="M25" s="142">
        <f t="shared" si="2"/>
        <v>0</v>
      </c>
    </row>
    <row r="26" spans="2:13" ht="15" thickBot="1" x14ac:dyDescent="0.4">
      <c r="B26" s="128">
        <f>'Emissioni CH4'!A13</f>
        <v>2008</v>
      </c>
      <c r="C26" s="15">
        <f>Cibo!$J77</f>
        <v>0</v>
      </c>
      <c r="D26" s="15">
        <f>Verde!J77</f>
        <v>0</v>
      </c>
      <c r="E26" s="15">
        <f>Carta!J77</f>
        <v>0</v>
      </c>
      <c r="F26" s="15">
        <f>Legno!J77</f>
        <v>0</v>
      </c>
      <c r="G26" s="15">
        <f>Tessile!J77</f>
        <v>0</v>
      </c>
      <c r="H26" s="15">
        <f>Pannolini!J77</f>
        <v>0</v>
      </c>
      <c r="I26" s="146" t="s">
        <v>40</v>
      </c>
      <c r="J26" s="15">
        <f t="shared" si="0"/>
        <v>0</v>
      </c>
      <c r="K26" s="10">
        <f t="shared" si="1"/>
        <v>0</v>
      </c>
      <c r="L26" s="10">
        <v>0.1</v>
      </c>
      <c r="M26" s="142">
        <f t="shared" si="2"/>
        <v>0</v>
      </c>
    </row>
    <row r="27" spans="2:13" ht="15" thickBot="1" x14ac:dyDescent="0.4">
      <c r="B27" s="128">
        <f>'Emissioni CH4'!A14</f>
        <v>2009</v>
      </c>
      <c r="C27" s="15">
        <f>Cibo!$J78</f>
        <v>0</v>
      </c>
      <c r="D27" s="15">
        <f>Verde!J78</f>
        <v>0</v>
      </c>
      <c r="E27" s="15">
        <f>Carta!J78</f>
        <v>0</v>
      </c>
      <c r="F27" s="15">
        <f>Legno!J78</f>
        <v>0</v>
      </c>
      <c r="G27" s="15">
        <f>Tessile!J78</f>
        <v>0</v>
      </c>
      <c r="H27" s="15">
        <f>Pannolini!J78</f>
        <v>0</v>
      </c>
      <c r="I27" s="146" t="s">
        <v>40</v>
      </c>
      <c r="J27" s="15">
        <f t="shared" si="0"/>
        <v>0</v>
      </c>
      <c r="K27" s="10">
        <f t="shared" si="1"/>
        <v>0</v>
      </c>
      <c r="L27" s="10">
        <v>0.1</v>
      </c>
      <c r="M27" s="142">
        <f t="shared" si="2"/>
        <v>0</v>
      </c>
    </row>
    <row r="28" spans="2:13" ht="15" thickBot="1" x14ac:dyDescent="0.4">
      <c r="B28" s="128">
        <f>'Emissioni CH4'!A15</f>
        <v>2010</v>
      </c>
      <c r="C28" s="15">
        <f>Cibo!$J79</f>
        <v>0</v>
      </c>
      <c r="D28" s="15">
        <f>Verde!J79</f>
        <v>0</v>
      </c>
      <c r="E28" s="15">
        <f>Carta!J79</f>
        <v>0</v>
      </c>
      <c r="F28" s="15">
        <f>Legno!J79</f>
        <v>0</v>
      </c>
      <c r="G28" s="15">
        <f>Tessile!J79</f>
        <v>0</v>
      </c>
      <c r="H28" s="15">
        <f>Pannolini!J79</f>
        <v>0</v>
      </c>
      <c r="I28" s="146" t="s">
        <v>40</v>
      </c>
      <c r="J28" s="15">
        <f t="shared" si="0"/>
        <v>0</v>
      </c>
      <c r="K28" s="10">
        <f t="shared" si="1"/>
        <v>0</v>
      </c>
      <c r="L28" s="10">
        <v>0.1</v>
      </c>
      <c r="M28" s="142">
        <f t="shared" si="2"/>
        <v>0</v>
      </c>
    </row>
    <row r="29" spans="2:13" ht="15" thickBot="1" x14ac:dyDescent="0.4">
      <c r="B29" s="128">
        <f>'Emissioni CH4'!A16</f>
        <v>2011</v>
      </c>
      <c r="C29" s="15">
        <f>Cibo!$J80</f>
        <v>0</v>
      </c>
      <c r="D29" s="15">
        <f>Verde!J80</f>
        <v>0</v>
      </c>
      <c r="E29" s="15">
        <f>Carta!J80</f>
        <v>0</v>
      </c>
      <c r="F29" s="15">
        <f>Legno!J80</f>
        <v>0</v>
      </c>
      <c r="G29" s="15">
        <f>Tessile!J80</f>
        <v>0</v>
      </c>
      <c r="H29" s="15">
        <f>Pannolini!J80</f>
        <v>0</v>
      </c>
      <c r="I29" s="146" t="s">
        <v>40</v>
      </c>
      <c r="J29" s="15">
        <f t="shared" si="0"/>
        <v>0</v>
      </c>
      <c r="K29" s="10">
        <f t="shared" si="1"/>
        <v>0</v>
      </c>
      <c r="L29" s="10">
        <v>0.1</v>
      </c>
      <c r="M29" s="142">
        <f t="shared" si="2"/>
        <v>0</v>
      </c>
    </row>
    <row r="30" spans="2:13" ht="15" thickBot="1" x14ac:dyDescent="0.4">
      <c r="B30" s="128">
        <f>'Emissioni CH4'!A17</f>
        <v>2012</v>
      </c>
      <c r="C30" s="15">
        <f>Cibo!$J81</f>
        <v>0</v>
      </c>
      <c r="D30" s="15">
        <f>Verde!J81</f>
        <v>0</v>
      </c>
      <c r="E30" s="15">
        <f>Carta!J81</f>
        <v>0</v>
      </c>
      <c r="F30" s="15">
        <f>Legno!J81</f>
        <v>0</v>
      </c>
      <c r="G30" s="15">
        <f>Tessile!J81</f>
        <v>0</v>
      </c>
      <c r="H30" s="15">
        <f>Pannolini!J81</f>
        <v>0</v>
      </c>
      <c r="I30" s="146" t="s">
        <v>40</v>
      </c>
      <c r="J30" s="15">
        <f t="shared" si="0"/>
        <v>0</v>
      </c>
      <c r="K30" s="10">
        <f t="shared" si="1"/>
        <v>0</v>
      </c>
      <c r="L30" s="10">
        <v>0.1</v>
      </c>
      <c r="M30" s="142">
        <f t="shared" si="2"/>
        <v>0</v>
      </c>
    </row>
    <row r="31" spans="2:13" ht="15" thickBot="1" x14ac:dyDescent="0.4">
      <c r="B31" s="128">
        <f>'Emissioni CH4'!A18</f>
        <v>2013</v>
      </c>
      <c r="C31" s="15">
        <f>Cibo!$J82</f>
        <v>0</v>
      </c>
      <c r="D31" s="15">
        <f>Verde!J82</f>
        <v>0</v>
      </c>
      <c r="E31" s="15">
        <f>Carta!J82</f>
        <v>0</v>
      </c>
      <c r="F31" s="15">
        <f>Legno!J82</f>
        <v>0</v>
      </c>
      <c r="G31" s="15">
        <f>Tessile!J82</f>
        <v>0</v>
      </c>
      <c r="H31" s="15">
        <f>Pannolini!J82</f>
        <v>0</v>
      </c>
      <c r="I31" s="146" t="s">
        <v>40</v>
      </c>
      <c r="J31" s="15">
        <f t="shared" si="0"/>
        <v>0</v>
      </c>
      <c r="K31" s="10">
        <f>IF(J31&gt;0,$C$52,0)</f>
        <v>0</v>
      </c>
      <c r="L31" s="10">
        <v>0.1</v>
      </c>
      <c r="M31" s="142">
        <f t="shared" si="2"/>
        <v>0</v>
      </c>
    </row>
    <row r="32" spans="2:13" ht="15" thickBot="1" x14ac:dyDescent="0.4">
      <c r="B32" s="128">
        <f>'Emissioni CH4'!A19</f>
        <v>2014</v>
      </c>
      <c r="C32" s="15">
        <f>Cibo!$J83</f>
        <v>0</v>
      </c>
      <c r="D32" s="15">
        <f>Verde!J83</f>
        <v>0</v>
      </c>
      <c r="E32" s="15">
        <f>Carta!J83</f>
        <v>0</v>
      </c>
      <c r="F32" s="15">
        <f>Legno!J83</f>
        <v>0</v>
      </c>
      <c r="G32" s="15">
        <f>Tessile!J83</f>
        <v>0</v>
      </c>
      <c r="H32" s="15">
        <f>Pannolini!J83</f>
        <v>0</v>
      </c>
      <c r="I32" s="146" t="s">
        <v>40</v>
      </c>
      <c r="J32" s="15">
        <f t="shared" si="0"/>
        <v>0</v>
      </c>
      <c r="K32" s="10">
        <f t="shared" ref="K32:K48" si="3">IF(J32&gt;0,$C$52,0)</f>
        <v>0</v>
      </c>
      <c r="L32" s="10">
        <v>0.1</v>
      </c>
      <c r="M32" s="142">
        <f t="shared" si="2"/>
        <v>0</v>
      </c>
    </row>
    <row r="33" spans="2:13" ht="15" thickBot="1" x14ac:dyDescent="0.4">
      <c r="B33" s="128">
        <f>'Emissioni CH4'!A20</f>
        <v>2015</v>
      </c>
      <c r="C33" s="15">
        <f>Cibo!$J84</f>
        <v>0</v>
      </c>
      <c r="D33" s="15">
        <f>Verde!J84</f>
        <v>0</v>
      </c>
      <c r="E33" s="15">
        <f>Carta!J84</f>
        <v>0</v>
      </c>
      <c r="F33" s="15">
        <f>Legno!J84</f>
        <v>0</v>
      </c>
      <c r="G33" s="15">
        <f>Tessile!J84</f>
        <v>0</v>
      </c>
      <c r="H33" s="15">
        <f>Pannolini!J84</f>
        <v>0</v>
      </c>
      <c r="I33" s="146" t="s">
        <v>40</v>
      </c>
      <c r="J33" s="15">
        <f t="shared" si="0"/>
        <v>0</v>
      </c>
      <c r="K33" s="10">
        <f t="shared" si="3"/>
        <v>0</v>
      </c>
      <c r="L33" s="10">
        <v>0.1</v>
      </c>
      <c r="M33" s="142">
        <f t="shared" si="2"/>
        <v>0</v>
      </c>
    </row>
    <row r="34" spans="2:13" ht="15" thickBot="1" x14ac:dyDescent="0.4">
      <c r="B34" s="128">
        <f>'Emissioni CH4'!A21</f>
        <v>2016</v>
      </c>
      <c r="C34" s="15">
        <f>Cibo!$J85</f>
        <v>0</v>
      </c>
      <c r="D34" s="15">
        <f>Verde!J85</f>
        <v>0</v>
      </c>
      <c r="E34" s="15">
        <f>Carta!J85</f>
        <v>0</v>
      </c>
      <c r="F34" s="15">
        <f>Legno!J85</f>
        <v>0</v>
      </c>
      <c r="G34" s="15">
        <f>Tessile!J85</f>
        <v>0</v>
      </c>
      <c r="H34" s="15">
        <f>Pannolini!J85</f>
        <v>0</v>
      </c>
      <c r="I34" s="146" t="s">
        <v>40</v>
      </c>
      <c r="J34" s="15">
        <f t="shared" si="0"/>
        <v>0</v>
      </c>
      <c r="K34" s="10">
        <f t="shared" si="3"/>
        <v>0</v>
      </c>
      <c r="L34" s="10">
        <v>0.1</v>
      </c>
      <c r="M34" s="142">
        <f t="shared" si="2"/>
        <v>0</v>
      </c>
    </row>
    <row r="35" spans="2:13" ht="15" thickBot="1" x14ac:dyDescent="0.4">
      <c r="B35" s="128">
        <f>'Emissioni CH4'!A22</f>
        <v>2017</v>
      </c>
      <c r="C35" s="15">
        <f>Cibo!$J86</f>
        <v>0</v>
      </c>
      <c r="D35" s="15">
        <f>Verde!J86</f>
        <v>0</v>
      </c>
      <c r="E35" s="15">
        <f>Carta!J86</f>
        <v>0</v>
      </c>
      <c r="F35" s="15">
        <f>Legno!J86</f>
        <v>0</v>
      </c>
      <c r="G35" s="15">
        <f>Tessile!J86</f>
        <v>0</v>
      </c>
      <c r="H35" s="15">
        <f>Pannolini!J86</f>
        <v>0</v>
      </c>
      <c r="I35" s="146" t="s">
        <v>40</v>
      </c>
      <c r="J35" s="15">
        <f t="shared" si="0"/>
        <v>0</v>
      </c>
      <c r="K35" s="10">
        <f t="shared" si="3"/>
        <v>0</v>
      </c>
      <c r="L35" s="10">
        <v>0.1</v>
      </c>
      <c r="M35" s="142">
        <f t="shared" si="2"/>
        <v>0</v>
      </c>
    </row>
    <row r="36" spans="2:13" ht="15" thickBot="1" x14ac:dyDescent="0.4">
      <c r="B36" s="128">
        <f>'Emissioni CH4'!A23</f>
        <v>2018</v>
      </c>
      <c r="C36" s="15">
        <f>Cibo!$J87</f>
        <v>0</v>
      </c>
      <c r="D36" s="15">
        <f>Verde!J87</f>
        <v>0</v>
      </c>
      <c r="E36" s="15">
        <f>Carta!J87</f>
        <v>0</v>
      </c>
      <c r="F36" s="15">
        <f>Legno!J87</f>
        <v>0</v>
      </c>
      <c r="G36" s="15">
        <f>Tessile!J87</f>
        <v>0</v>
      </c>
      <c r="H36" s="15">
        <f>Pannolini!J87</f>
        <v>0</v>
      </c>
      <c r="I36" s="146" t="s">
        <v>40</v>
      </c>
      <c r="J36" s="15">
        <f t="shared" si="0"/>
        <v>0</v>
      </c>
      <c r="K36" s="10">
        <f t="shared" si="3"/>
        <v>0</v>
      </c>
      <c r="L36" s="10">
        <v>0.1</v>
      </c>
      <c r="M36" s="142">
        <f t="shared" si="2"/>
        <v>0</v>
      </c>
    </row>
    <row r="37" spans="2:13" ht="15" thickBot="1" x14ac:dyDescent="0.4">
      <c r="B37" s="128">
        <f>'Emissioni CH4'!A24</f>
        <v>2019</v>
      </c>
      <c r="C37" s="15">
        <f>Cibo!$J88</f>
        <v>0</v>
      </c>
      <c r="D37" s="15">
        <f>Verde!J88</f>
        <v>0</v>
      </c>
      <c r="E37" s="15">
        <f>Carta!J88</f>
        <v>0</v>
      </c>
      <c r="F37" s="15">
        <f>Legno!J88</f>
        <v>0</v>
      </c>
      <c r="G37" s="15">
        <f>Tessile!J88</f>
        <v>0</v>
      </c>
      <c r="H37" s="15">
        <f>Pannolini!J88</f>
        <v>0</v>
      </c>
      <c r="I37" s="146" t="s">
        <v>40</v>
      </c>
      <c r="J37" s="15">
        <f t="shared" si="0"/>
        <v>0</v>
      </c>
      <c r="K37" s="10">
        <f t="shared" si="3"/>
        <v>0</v>
      </c>
      <c r="L37" s="10">
        <v>0.1</v>
      </c>
      <c r="M37" s="142">
        <f t="shared" si="2"/>
        <v>0</v>
      </c>
    </row>
    <row r="38" spans="2:13" ht="15" thickBot="1" x14ac:dyDescent="0.4">
      <c r="B38" s="128">
        <f>'Emissioni CH4'!A25</f>
        <v>2020</v>
      </c>
      <c r="C38" s="15">
        <f>Cibo!$J89</f>
        <v>0</v>
      </c>
      <c r="D38" s="15">
        <f>Verde!J89</f>
        <v>0</v>
      </c>
      <c r="E38" s="15">
        <f>Carta!J89</f>
        <v>0</v>
      </c>
      <c r="F38" s="15">
        <f>Legno!J89</f>
        <v>0</v>
      </c>
      <c r="G38" s="15">
        <f>Tessile!J89</f>
        <v>0</v>
      </c>
      <c r="H38" s="15">
        <f>Pannolini!J89</f>
        <v>0</v>
      </c>
      <c r="I38" s="146" t="s">
        <v>40</v>
      </c>
      <c r="J38" s="15">
        <f t="shared" si="0"/>
        <v>0</v>
      </c>
      <c r="K38" s="10">
        <f t="shared" si="3"/>
        <v>0</v>
      </c>
      <c r="L38" s="10">
        <v>0.1</v>
      </c>
      <c r="M38" s="142">
        <f t="shared" si="2"/>
        <v>0</v>
      </c>
    </row>
    <row r="39" spans="2:13" ht="15" thickBot="1" x14ac:dyDescent="0.4">
      <c r="B39" s="128">
        <f>'Emissioni CH4'!A26</f>
        <v>2021</v>
      </c>
      <c r="C39" s="15">
        <f>Cibo!$J90</f>
        <v>0</v>
      </c>
      <c r="D39" s="15">
        <f>Verde!J90</f>
        <v>0</v>
      </c>
      <c r="E39" s="15">
        <f>Carta!J90</f>
        <v>0</v>
      </c>
      <c r="F39" s="15">
        <f>Legno!J90</f>
        <v>0</v>
      </c>
      <c r="G39" s="15">
        <f>Tessile!J90</f>
        <v>0</v>
      </c>
      <c r="H39" s="15">
        <f>Pannolini!J90</f>
        <v>0</v>
      </c>
      <c r="I39" s="146" t="s">
        <v>40</v>
      </c>
      <c r="J39" s="15">
        <f t="shared" si="0"/>
        <v>0</v>
      </c>
      <c r="K39" s="10">
        <f t="shared" si="3"/>
        <v>0</v>
      </c>
      <c r="L39" s="10">
        <v>0.1</v>
      </c>
      <c r="M39" s="142">
        <f t="shared" si="2"/>
        <v>0</v>
      </c>
    </row>
    <row r="40" spans="2:13" ht="15" thickBot="1" x14ac:dyDescent="0.4">
      <c r="B40" s="128">
        <f>'Emissioni CH4'!A27</f>
        <v>2022</v>
      </c>
      <c r="C40" s="15">
        <f>Cibo!$J91</f>
        <v>0</v>
      </c>
      <c r="D40" s="15">
        <f>Verde!J91</f>
        <v>0</v>
      </c>
      <c r="E40" s="15">
        <f>Carta!J91</f>
        <v>0</v>
      </c>
      <c r="F40" s="15">
        <f>Legno!J91</f>
        <v>0</v>
      </c>
      <c r="G40" s="15">
        <f>Tessile!J91</f>
        <v>0</v>
      </c>
      <c r="H40" s="15">
        <f>Pannolini!J91</f>
        <v>0</v>
      </c>
      <c r="I40" s="146" t="s">
        <v>40</v>
      </c>
      <c r="J40" s="15">
        <f t="shared" si="0"/>
        <v>0</v>
      </c>
      <c r="K40" s="10">
        <f t="shared" si="3"/>
        <v>0</v>
      </c>
      <c r="L40" s="10">
        <v>0.1</v>
      </c>
      <c r="M40" s="142">
        <f t="shared" si="2"/>
        <v>0</v>
      </c>
    </row>
    <row r="41" spans="2:13" ht="15" thickBot="1" x14ac:dyDescent="0.4">
      <c r="B41" s="128">
        <f>'Emissioni CH4'!A28</f>
        <v>2023</v>
      </c>
      <c r="C41" s="15">
        <f>Cibo!$J92</f>
        <v>0</v>
      </c>
      <c r="D41" s="15">
        <f>Verde!J92</f>
        <v>0</v>
      </c>
      <c r="E41" s="15">
        <f>Carta!J92</f>
        <v>0</v>
      </c>
      <c r="F41" s="15">
        <f>Legno!J92</f>
        <v>0</v>
      </c>
      <c r="G41" s="15">
        <f>Tessile!J92</f>
        <v>0</v>
      </c>
      <c r="H41" s="15">
        <f>Pannolini!J92</f>
        <v>0</v>
      </c>
      <c r="I41" s="146" t="s">
        <v>40</v>
      </c>
      <c r="J41" s="15">
        <f t="shared" si="0"/>
        <v>0</v>
      </c>
      <c r="K41" s="10">
        <f t="shared" si="3"/>
        <v>0</v>
      </c>
      <c r="L41" s="10">
        <v>0.1</v>
      </c>
      <c r="M41" s="142">
        <f t="shared" si="2"/>
        <v>0</v>
      </c>
    </row>
    <row r="42" spans="2:13" ht="15" thickBot="1" x14ac:dyDescent="0.4">
      <c r="B42" s="128">
        <f>'Emissioni CH4'!A29</f>
        <v>2024</v>
      </c>
      <c r="C42" s="15">
        <f>Cibo!$J93</f>
        <v>0</v>
      </c>
      <c r="D42" s="15">
        <f>Verde!J93</f>
        <v>0</v>
      </c>
      <c r="E42" s="15">
        <f>Carta!J93</f>
        <v>0</v>
      </c>
      <c r="F42" s="15">
        <f>Legno!J93</f>
        <v>0</v>
      </c>
      <c r="G42" s="15">
        <f>Tessile!J93</f>
        <v>0</v>
      </c>
      <c r="H42" s="15">
        <f>Pannolini!J93</f>
        <v>0</v>
      </c>
      <c r="I42" s="146" t="s">
        <v>40</v>
      </c>
      <c r="J42" s="15">
        <f t="shared" si="0"/>
        <v>0</v>
      </c>
      <c r="K42" s="10">
        <f t="shared" si="3"/>
        <v>0</v>
      </c>
      <c r="L42" s="10">
        <v>0.1</v>
      </c>
      <c r="M42" s="142">
        <f t="shared" si="2"/>
        <v>0</v>
      </c>
    </row>
    <row r="43" spans="2:13" ht="15" thickBot="1" x14ac:dyDescent="0.4">
      <c r="B43" s="128">
        <f>'Emissioni CH4'!A30</f>
        <v>2025</v>
      </c>
      <c r="C43" s="15">
        <f>Cibo!$J94</f>
        <v>0</v>
      </c>
      <c r="D43" s="15">
        <f>Verde!J94</f>
        <v>0</v>
      </c>
      <c r="E43" s="15">
        <f>Carta!J94</f>
        <v>0</v>
      </c>
      <c r="F43" s="15">
        <f>Legno!J94</f>
        <v>0</v>
      </c>
      <c r="G43" s="15">
        <f>Tessile!J94</f>
        <v>0</v>
      </c>
      <c r="H43" s="15">
        <f>Pannolini!J94</f>
        <v>0</v>
      </c>
      <c r="I43" s="146" t="s">
        <v>40</v>
      </c>
      <c r="J43" s="15">
        <f t="shared" si="0"/>
        <v>0</v>
      </c>
      <c r="K43" s="10">
        <f t="shared" si="3"/>
        <v>0</v>
      </c>
      <c r="L43" s="10">
        <v>0.1</v>
      </c>
      <c r="M43" s="142">
        <f t="shared" si="2"/>
        <v>0</v>
      </c>
    </row>
    <row r="44" spans="2:13" ht="15" thickBot="1" x14ac:dyDescent="0.4">
      <c r="B44" s="128">
        <f>'Emissioni CH4'!A31</f>
        <v>2026</v>
      </c>
      <c r="C44" s="15">
        <f>Cibo!$J95</f>
        <v>0</v>
      </c>
      <c r="D44" s="15">
        <f>Verde!J95</f>
        <v>0</v>
      </c>
      <c r="E44" s="15">
        <f>Carta!J95</f>
        <v>0</v>
      </c>
      <c r="F44" s="15">
        <f>Legno!J95</f>
        <v>0</v>
      </c>
      <c r="G44" s="15">
        <f>Tessile!J95</f>
        <v>0</v>
      </c>
      <c r="H44" s="15">
        <f>Pannolini!J95</f>
        <v>0</v>
      </c>
      <c r="I44" s="146" t="s">
        <v>40</v>
      </c>
      <c r="J44" s="15">
        <f t="shared" si="0"/>
        <v>0</v>
      </c>
      <c r="K44" s="10">
        <f t="shared" si="3"/>
        <v>0</v>
      </c>
      <c r="L44" s="10">
        <v>0.1</v>
      </c>
      <c r="M44" s="142">
        <f t="shared" si="2"/>
        <v>0</v>
      </c>
    </row>
    <row r="45" spans="2:13" ht="15" thickBot="1" x14ac:dyDescent="0.4">
      <c r="B45" s="128">
        <f>'Emissioni CH4'!A32</f>
        <v>2027</v>
      </c>
      <c r="C45" s="15">
        <f>Cibo!$J96</f>
        <v>0</v>
      </c>
      <c r="D45" s="15">
        <f>Verde!J96</f>
        <v>0</v>
      </c>
      <c r="E45" s="15">
        <f>Carta!J96</f>
        <v>0</v>
      </c>
      <c r="F45" s="15">
        <f>Legno!J96</f>
        <v>0</v>
      </c>
      <c r="G45" s="15">
        <f>Tessile!J96</f>
        <v>0</v>
      </c>
      <c r="H45" s="15">
        <f>Pannolini!J96</f>
        <v>0</v>
      </c>
      <c r="I45" s="146" t="s">
        <v>40</v>
      </c>
      <c r="J45" s="15">
        <f t="shared" si="0"/>
        <v>0</v>
      </c>
      <c r="K45" s="10">
        <f t="shared" si="3"/>
        <v>0</v>
      </c>
      <c r="L45" s="10">
        <v>0.1</v>
      </c>
      <c r="M45" s="142">
        <f t="shared" si="2"/>
        <v>0</v>
      </c>
    </row>
    <row r="46" spans="2:13" ht="15" thickBot="1" x14ac:dyDescent="0.4">
      <c r="B46" s="128">
        <f>'Emissioni CH4'!A33</f>
        <v>2028</v>
      </c>
      <c r="C46" s="15">
        <f>Cibo!$J97</f>
        <v>0</v>
      </c>
      <c r="D46" s="15">
        <f>Verde!J97</f>
        <v>0</v>
      </c>
      <c r="E46" s="15">
        <f>Carta!J97</f>
        <v>0</v>
      </c>
      <c r="F46" s="15">
        <f>Legno!J97</f>
        <v>0</v>
      </c>
      <c r="G46" s="15">
        <f>Tessile!J97</f>
        <v>0</v>
      </c>
      <c r="H46" s="15">
        <f>Pannolini!J97</f>
        <v>0</v>
      </c>
      <c r="I46" s="146" t="s">
        <v>40</v>
      </c>
      <c r="J46" s="15">
        <f t="shared" si="0"/>
        <v>0</v>
      </c>
      <c r="K46" s="10">
        <f t="shared" si="3"/>
        <v>0</v>
      </c>
      <c r="L46" s="10">
        <v>0.1</v>
      </c>
      <c r="M46" s="142">
        <f t="shared" si="2"/>
        <v>0</v>
      </c>
    </row>
    <row r="47" spans="2:13" ht="15" thickBot="1" x14ac:dyDescent="0.4">
      <c r="B47" s="128">
        <f>'Emissioni CH4'!A34</f>
        <v>2029</v>
      </c>
      <c r="C47" s="15">
        <f>Cibo!$J98</f>
        <v>0</v>
      </c>
      <c r="D47" s="15">
        <f>Verde!J98</f>
        <v>0</v>
      </c>
      <c r="E47" s="15">
        <f>Carta!J98</f>
        <v>0</v>
      </c>
      <c r="F47" s="15">
        <f>Legno!J98</f>
        <v>0</v>
      </c>
      <c r="G47" s="15">
        <f>Tessile!J98</f>
        <v>0</v>
      </c>
      <c r="H47" s="15">
        <f>Pannolini!J98</f>
        <v>0</v>
      </c>
      <c r="I47" s="146" t="s">
        <v>40</v>
      </c>
      <c r="J47" s="15">
        <f t="shared" si="0"/>
        <v>0</v>
      </c>
      <c r="K47" s="10">
        <f t="shared" si="3"/>
        <v>0</v>
      </c>
      <c r="L47" s="10">
        <v>0.1</v>
      </c>
      <c r="M47" s="142">
        <f t="shared" si="2"/>
        <v>0</v>
      </c>
    </row>
    <row r="48" spans="2:13" ht="15" thickBot="1" x14ac:dyDescent="0.4">
      <c r="B48" s="129">
        <f>'Emissioni CH4'!A35</f>
        <v>2030</v>
      </c>
      <c r="C48" s="18">
        <f>Cibo!$J99</f>
        <v>0</v>
      </c>
      <c r="D48" s="18">
        <f>Verde!J99</f>
        <v>0</v>
      </c>
      <c r="E48" s="18">
        <f>Carta!J99</f>
        <v>0</v>
      </c>
      <c r="F48" s="18">
        <f>Legno!J99</f>
        <v>0</v>
      </c>
      <c r="G48" s="18">
        <f>Tessile!J99</f>
        <v>0</v>
      </c>
      <c r="H48" s="18">
        <f>Pannolini!J99</f>
        <v>0</v>
      </c>
      <c r="I48" s="141" t="s">
        <v>40</v>
      </c>
      <c r="J48" s="18">
        <f t="shared" si="0"/>
        <v>0</v>
      </c>
      <c r="K48" s="17">
        <f t="shared" si="3"/>
        <v>0</v>
      </c>
      <c r="L48" s="17">
        <v>0.1</v>
      </c>
      <c r="M48" s="143">
        <f t="shared" si="2"/>
        <v>0</v>
      </c>
    </row>
    <row r="50" spans="1:3" ht="15" thickBot="1" x14ac:dyDescent="0.4"/>
    <row r="51" spans="1:3" ht="77.5" x14ac:dyDescent="0.35">
      <c r="A51" s="14" t="s">
        <v>38</v>
      </c>
      <c r="B51" s="153" t="s">
        <v>88</v>
      </c>
      <c r="C51" s="154">
        <v>0.33</v>
      </c>
    </row>
    <row r="52" spans="1:3" ht="62" x14ac:dyDescent="0.35">
      <c r="B52" s="157" t="s">
        <v>89</v>
      </c>
      <c r="C52" s="158">
        <v>0.42</v>
      </c>
    </row>
    <row r="53" spans="1:3" ht="62.5" thickBot="1" x14ac:dyDescent="0.4">
      <c r="B53" s="155" t="s">
        <v>69</v>
      </c>
      <c r="C53" s="156">
        <v>21</v>
      </c>
    </row>
  </sheetData>
  <mergeCells count="3">
    <mergeCell ref="D1:J1"/>
    <mergeCell ref="D14:J14"/>
    <mergeCell ref="B9:J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4.5" x14ac:dyDescent="0.35"/>
  <cols>
    <col min="1" max="1" width="65" customWidth="1"/>
  </cols>
  <sheetData>
    <row r="1" spans="1:1" ht="23.5" customHeight="1" x14ac:dyDescent="0.35">
      <c r="A1" t="s">
        <v>48</v>
      </c>
    </row>
    <row r="2" spans="1:1" ht="159.5" x14ac:dyDescent="0.35">
      <c r="A2" s="19" t="s">
        <v>90</v>
      </c>
    </row>
    <row r="3" spans="1:1" x14ac:dyDescent="0.35">
      <c r="A3"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9"/>
  <sheetViews>
    <sheetView topLeftCell="A6" workbookViewId="0">
      <selection activeCell="D69" sqref="D69"/>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453125" style="20" customWidth="1"/>
    <col min="9" max="9" width="12" style="20" customWidth="1"/>
    <col min="10" max="10" width="10.26953125" style="20" customWidth="1"/>
    <col min="11" max="16384" width="11.453125" style="24"/>
  </cols>
  <sheetData>
    <row r="2" spans="1:12" ht="15.5" x14ac:dyDescent="0.35">
      <c r="B2" s="103" t="s">
        <v>49</v>
      </c>
      <c r="C2" s="26"/>
      <c r="D2" s="22"/>
      <c r="E2" s="23"/>
      <c r="F2" s="23"/>
      <c r="G2" s="23"/>
      <c r="H2" s="23"/>
      <c r="I2" s="23"/>
      <c r="J2" s="23"/>
    </row>
    <row r="3" spans="1:12" ht="15.5" x14ac:dyDescent="0.35">
      <c r="B3" s="25" t="str">
        <f>IF(Select2=2,"This sheet applies only to the waste compositon option and can be deleted when the bulk waste option has been chosen","")</f>
        <v/>
      </c>
      <c r="C3" s="26"/>
      <c r="D3" s="22"/>
      <c r="E3" s="23"/>
      <c r="F3" s="23"/>
      <c r="G3" s="23"/>
      <c r="H3" s="23"/>
      <c r="I3" s="23"/>
      <c r="J3" s="23"/>
    </row>
    <row r="4" spans="1:12" ht="16" thickBot="1" x14ac:dyDescent="0.4">
      <c r="B4" s="102"/>
      <c r="C4" s="28"/>
      <c r="D4" s="101"/>
      <c r="E4" s="30"/>
      <c r="F4" s="30"/>
      <c r="G4" s="30"/>
      <c r="H4" s="30"/>
      <c r="I4" s="30"/>
      <c r="J4" s="30"/>
    </row>
    <row r="5" spans="1:12" ht="13.5" thickBot="1" x14ac:dyDescent="0.35">
      <c r="B5" s="31"/>
      <c r="C5" s="32"/>
      <c r="D5" s="33"/>
      <c r="E5" s="34"/>
      <c r="F5" s="34"/>
      <c r="G5" s="34"/>
      <c r="H5" s="34"/>
      <c r="I5" s="35" t="s">
        <v>50</v>
      </c>
      <c r="J5" s="34"/>
    </row>
    <row r="6" spans="1:12" ht="13" x14ac:dyDescent="0.3">
      <c r="B6" s="31"/>
      <c r="C6" s="32"/>
      <c r="D6" s="36" t="s">
        <v>24</v>
      </c>
      <c r="E6" s="37"/>
      <c r="F6" s="37"/>
      <c r="G6" s="38"/>
      <c r="H6" s="39" t="s">
        <v>24</v>
      </c>
      <c r="I6" s="131">
        <v>0.15</v>
      </c>
      <c r="J6" s="111"/>
    </row>
    <row r="7" spans="1:12" ht="13.5" thickBot="1" x14ac:dyDescent="0.35">
      <c r="B7" s="31"/>
      <c r="C7" s="32"/>
      <c r="D7" s="40" t="s">
        <v>25</v>
      </c>
      <c r="E7" s="41"/>
      <c r="F7" s="41"/>
      <c r="G7" s="42"/>
      <c r="H7" s="43" t="s">
        <v>25</v>
      </c>
      <c r="I7" s="132">
        <v>0.7</v>
      </c>
      <c r="J7" s="111"/>
    </row>
    <row r="8" spans="1:12" x14ac:dyDescent="0.25">
      <c r="D8" s="36" t="s">
        <v>76</v>
      </c>
      <c r="E8" s="37"/>
      <c r="F8" s="37"/>
      <c r="G8" s="38"/>
      <c r="H8" s="39" t="s">
        <v>26</v>
      </c>
      <c r="I8" s="133">
        <v>0.185</v>
      </c>
      <c r="J8" s="112"/>
    </row>
    <row r="9" spans="1:12" ht="15.5" x14ac:dyDescent="0.4">
      <c r="D9" s="134" t="s">
        <v>60</v>
      </c>
      <c r="E9" s="46"/>
      <c r="F9" s="46"/>
      <c r="G9" s="47"/>
      <c r="H9" s="48" t="s">
        <v>27</v>
      </c>
      <c r="I9" s="130">
        <f>LN(2)/$I$8</f>
        <v>3.7467415165402449</v>
      </c>
      <c r="J9" s="112"/>
    </row>
    <row r="10" spans="1:12" x14ac:dyDescent="0.25">
      <c r="D10" s="49" t="s">
        <v>28</v>
      </c>
      <c r="E10" s="50"/>
      <c r="F10" s="50"/>
      <c r="G10" s="51"/>
      <c r="H10" s="52" t="s">
        <v>29</v>
      </c>
      <c r="I10" s="53">
        <f>EXP(-$I$8)</f>
        <v>0.83110428385212565</v>
      </c>
      <c r="J10" s="112"/>
    </row>
    <row r="11" spans="1:12" x14ac:dyDescent="0.25">
      <c r="D11" s="49" t="s">
        <v>61</v>
      </c>
      <c r="E11" s="50"/>
      <c r="F11" s="50"/>
      <c r="G11" s="51"/>
      <c r="H11" s="52" t="s">
        <v>30</v>
      </c>
      <c r="I11" s="53">
        <v>13</v>
      </c>
      <c r="J11" s="112"/>
    </row>
    <row r="12" spans="1:12" ht="13" thickBot="1" x14ac:dyDescent="0.3">
      <c r="D12" s="54" t="s">
        <v>31</v>
      </c>
      <c r="E12" s="55"/>
      <c r="F12" s="55"/>
      <c r="G12" s="56"/>
      <c r="H12" s="57" t="s">
        <v>32</v>
      </c>
      <c r="I12" s="58">
        <f>EXP(-$I$8*((13-I11)/12))</f>
        <v>1</v>
      </c>
      <c r="J12" s="112"/>
    </row>
    <row r="13" spans="1:12" ht="13" thickBot="1" x14ac:dyDescent="0.3">
      <c r="C13" s="59"/>
      <c r="D13" s="60" t="s">
        <v>70</v>
      </c>
      <c r="E13" s="61"/>
      <c r="F13" s="61"/>
      <c r="G13" s="62"/>
      <c r="H13" s="63" t="s">
        <v>34</v>
      </c>
      <c r="I13" s="64">
        <v>0.5</v>
      </c>
      <c r="J13" s="112"/>
    </row>
    <row r="14" spans="1:12" ht="13" thickBot="1" x14ac:dyDescent="0.3">
      <c r="E14" s="44"/>
      <c r="F14" s="44"/>
      <c r="G14" s="44"/>
      <c r="H14" s="44"/>
      <c r="I14" s="44"/>
      <c r="J14" s="44"/>
    </row>
    <row r="15" spans="1:12" ht="62.5" x14ac:dyDescent="0.25">
      <c r="B15" s="66" t="s">
        <v>39</v>
      </c>
      <c r="C15" s="67" t="s">
        <v>52</v>
      </c>
      <c r="D15" s="68" t="s">
        <v>41</v>
      </c>
      <c r="E15" s="69" t="s">
        <v>71</v>
      </c>
      <c r="F15" s="69" t="s">
        <v>73</v>
      </c>
      <c r="G15" s="69" t="s">
        <v>72</v>
      </c>
      <c r="H15" s="69" t="s">
        <v>55</v>
      </c>
      <c r="I15" s="69" t="s">
        <v>54</v>
      </c>
      <c r="J15" s="70" t="s">
        <v>53</v>
      </c>
      <c r="L15" s="97"/>
    </row>
    <row r="16" spans="1:12" ht="26" x14ac:dyDescent="0.35">
      <c r="A16" s="100"/>
      <c r="B16" s="71"/>
      <c r="C16" s="72" t="s">
        <v>42</v>
      </c>
      <c r="D16" s="73" t="s">
        <v>41</v>
      </c>
      <c r="E16" s="74" t="s">
        <v>23</v>
      </c>
      <c r="F16" s="74" t="s">
        <v>35</v>
      </c>
      <c r="G16" s="74" t="s">
        <v>36</v>
      </c>
      <c r="H16" s="74" t="s">
        <v>74</v>
      </c>
      <c r="I16" s="74" t="s">
        <v>75</v>
      </c>
      <c r="J16" s="75" t="s">
        <v>37</v>
      </c>
    </row>
    <row r="17" spans="2:15" ht="13" thickBot="1" x14ac:dyDescent="0.3">
      <c r="B17" s="76"/>
      <c r="C17" s="77" t="s">
        <v>45</v>
      </c>
      <c r="D17" s="78" t="s">
        <v>46</v>
      </c>
      <c r="E17" s="79" t="s">
        <v>45</v>
      </c>
      <c r="F17" s="79" t="s">
        <v>45</v>
      </c>
      <c r="G17" s="79" t="s">
        <v>45</v>
      </c>
      <c r="H17" s="79" t="s">
        <v>45</v>
      </c>
      <c r="I17" s="79" t="s">
        <v>45</v>
      </c>
      <c r="J17" s="80" t="s">
        <v>45</v>
      </c>
    </row>
    <row r="18" spans="2:15" ht="13" thickBot="1" x14ac:dyDescent="0.3">
      <c r="B18" s="81"/>
      <c r="C18" s="82"/>
      <c r="D18" s="83"/>
      <c r="E18" s="84"/>
      <c r="F18" s="85"/>
      <c r="G18" s="85"/>
      <c r="H18" s="85"/>
      <c r="I18" s="85"/>
      <c r="J18" s="86"/>
    </row>
    <row r="19" spans="2:15" ht="13" hidden="1" thickBot="1" x14ac:dyDescent="0.3">
      <c r="B19" s="87">
        <f>[1]Amnt_Deposited!B11</f>
        <v>1950</v>
      </c>
      <c r="C19" s="88">
        <v>0</v>
      </c>
      <c r="D19" s="99">
        <f>[1]MCF!X18</f>
        <v>0.70499999999999996</v>
      </c>
      <c r="E19" s="89">
        <f t="shared" ref="E19:E50" si="0">C19*$I$6*$I$7*D19</f>
        <v>0</v>
      </c>
      <c r="F19" s="90">
        <f t="shared" ref="F19:F50" si="1">E19*$I$12</f>
        <v>0</v>
      </c>
      <c r="G19" s="90">
        <f t="shared" ref="G19:G50" si="2">E19*(1-$I$12)</f>
        <v>0</v>
      </c>
      <c r="H19" s="90">
        <f t="shared" ref="H19:H50" si="3">F19+H18*$I$10</f>
        <v>0</v>
      </c>
      <c r="I19" s="90">
        <f t="shared" ref="I19:I50" si="4">H18*(1-$I$10)+G19</f>
        <v>0</v>
      </c>
      <c r="J19" s="91">
        <f t="shared" ref="J19:J50" si="5">I19*CH4_fraction*conv</f>
        <v>0</v>
      </c>
    </row>
    <row r="20" spans="2:15" ht="13" hidden="1" thickBot="1" x14ac:dyDescent="0.3">
      <c r="B20" s="92">
        <f>[1]Amnt_Deposited!B12</f>
        <v>1951</v>
      </c>
      <c r="C20" s="88">
        <v>0</v>
      </c>
      <c r="D20" s="96">
        <f>[1]MCF!X19</f>
        <v>0.70499999999999996</v>
      </c>
      <c r="E20" s="89">
        <f t="shared" si="0"/>
        <v>0</v>
      </c>
      <c r="F20" s="93">
        <f t="shared" si="1"/>
        <v>0</v>
      </c>
      <c r="G20" s="93">
        <f t="shared" si="2"/>
        <v>0</v>
      </c>
      <c r="H20" s="93">
        <f t="shared" si="3"/>
        <v>0</v>
      </c>
      <c r="I20" s="93">
        <f t="shared" si="4"/>
        <v>0</v>
      </c>
      <c r="J20" s="94">
        <f t="shared" si="5"/>
        <v>0</v>
      </c>
      <c r="L20" s="98"/>
    </row>
    <row r="21" spans="2:15" ht="13" hidden="1" thickBot="1" x14ac:dyDescent="0.3">
      <c r="B21" s="92">
        <f>[1]Amnt_Deposited!B13</f>
        <v>1952</v>
      </c>
      <c r="C21" s="88">
        <v>0</v>
      </c>
      <c r="D21" s="96">
        <f>[1]MCF!X20</f>
        <v>0.70499999999999996</v>
      </c>
      <c r="E21" s="89">
        <f t="shared" si="0"/>
        <v>0</v>
      </c>
      <c r="F21" s="93">
        <f t="shared" si="1"/>
        <v>0</v>
      </c>
      <c r="G21" s="93">
        <f t="shared" si="2"/>
        <v>0</v>
      </c>
      <c r="H21" s="93">
        <f t="shared" si="3"/>
        <v>0</v>
      </c>
      <c r="I21" s="93">
        <f t="shared" si="4"/>
        <v>0</v>
      </c>
      <c r="J21" s="94">
        <f t="shared" si="5"/>
        <v>0</v>
      </c>
    </row>
    <row r="22" spans="2:15" ht="13" hidden="1" thickBot="1" x14ac:dyDescent="0.3">
      <c r="B22" s="92">
        <f>[1]Amnt_Deposited!B14</f>
        <v>1953</v>
      </c>
      <c r="C22" s="88">
        <v>0</v>
      </c>
      <c r="D22" s="96">
        <f>[1]MCF!X21</f>
        <v>0.70499999999999996</v>
      </c>
      <c r="E22" s="89">
        <f t="shared" si="0"/>
        <v>0</v>
      </c>
      <c r="F22" s="93">
        <f t="shared" si="1"/>
        <v>0</v>
      </c>
      <c r="G22" s="93">
        <f t="shared" si="2"/>
        <v>0</v>
      </c>
      <c r="H22" s="93">
        <f t="shared" si="3"/>
        <v>0</v>
      </c>
      <c r="I22" s="93">
        <f t="shared" si="4"/>
        <v>0</v>
      </c>
      <c r="J22" s="94">
        <f t="shared" si="5"/>
        <v>0</v>
      </c>
      <c r="L22" s="97"/>
      <c r="M22" s="97"/>
      <c r="N22" s="97"/>
      <c r="O22" s="97"/>
    </row>
    <row r="23" spans="2:15" ht="13" hidden="1" thickBot="1" x14ac:dyDescent="0.3">
      <c r="B23" s="92">
        <f>[1]Amnt_Deposited!B15</f>
        <v>1954</v>
      </c>
      <c r="C23" s="88">
        <v>0</v>
      </c>
      <c r="D23" s="96">
        <f>[1]MCF!X22</f>
        <v>0.70499999999999996</v>
      </c>
      <c r="E23" s="89">
        <f t="shared" si="0"/>
        <v>0</v>
      </c>
      <c r="F23" s="93">
        <f t="shared" si="1"/>
        <v>0</v>
      </c>
      <c r="G23" s="93">
        <f t="shared" si="2"/>
        <v>0</v>
      </c>
      <c r="H23" s="93">
        <f t="shared" si="3"/>
        <v>0</v>
      </c>
      <c r="I23" s="93">
        <f t="shared" si="4"/>
        <v>0</v>
      </c>
      <c r="J23" s="94">
        <f t="shared" si="5"/>
        <v>0</v>
      </c>
      <c r="L23" s="97"/>
      <c r="M23" s="97"/>
      <c r="N23" s="97"/>
      <c r="O23" s="97"/>
    </row>
    <row r="24" spans="2:15" ht="13" hidden="1" thickBot="1" x14ac:dyDescent="0.3">
      <c r="B24" s="92">
        <f>[1]Amnt_Deposited!B16</f>
        <v>1955</v>
      </c>
      <c r="C24" s="88">
        <v>0</v>
      </c>
      <c r="D24" s="96">
        <f>[1]MCF!X23</f>
        <v>0.70499999999999996</v>
      </c>
      <c r="E24" s="89">
        <f t="shared" si="0"/>
        <v>0</v>
      </c>
      <c r="F24" s="93">
        <f t="shared" si="1"/>
        <v>0</v>
      </c>
      <c r="G24" s="93">
        <f t="shared" si="2"/>
        <v>0</v>
      </c>
      <c r="H24" s="93">
        <f t="shared" si="3"/>
        <v>0</v>
      </c>
      <c r="I24" s="93">
        <f t="shared" si="4"/>
        <v>0</v>
      </c>
      <c r="J24" s="94">
        <f t="shared" si="5"/>
        <v>0</v>
      </c>
      <c r="L24" s="97"/>
      <c r="M24" s="97"/>
      <c r="N24" s="97"/>
      <c r="O24" s="97"/>
    </row>
    <row r="25" spans="2:15" ht="13" hidden="1" thickBot="1" x14ac:dyDescent="0.3">
      <c r="B25" s="92">
        <f>[1]Amnt_Deposited!B17</f>
        <v>1956</v>
      </c>
      <c r="C25" s="88">
        <v>0</v>
      </c>
      <c r="D25" s="96">
        <f>[1]MCF!X24</f>
        <v>0.70499999999999996</v>
      </c>
      <c r="E25" s="89">
        <f t="shared" si="0"/>
        <v>0</v>
      </c>
      <c r="F25" s="93">
        <f t="shared" si="1"/>
        <v>0</v>
      </c>
      <c r="G25" s="93">
        <f t="shared" si="2"/>
        <v>0</v>
      </c>
      <c r="H25" s="93">
        <f t="shared" si="3"/>
        <v>0</v>
      </c>
      <c r="I25" s="93">
        <f t="shared" si="4"/>
        <v>0</v>
      </c>
      <c r="J25" s="94">
        <f t="shared" si="5"/>
        <v>0</v>
      </c>
      <c r="L25" s="97"/>
      <c r="M25" s="97"/>
      <c r="N25" s="97"/>
      <c r="O25" s="97"/>
    </row>
    <row r="26" spans="2:15" ht="13" hidden="1" thickBot="1" x14ac:dyDescent="0.3">
      <c r="B26" s="92">
        <f>[1]Amnt_Deposited!B18</f>
        <v>1957</v>
      </c>
      <c r="C26" s="88">
        <v>0</v>
      </c>
      <c r="D26" s="96">
        <f>[1]MCF!X25</f>
        <v>0.70499999999999996</v>
      </c>
      <c r="E26" s="89">
        <f t="shared" si="0"/>
        <v>0</v>
      </c>
      <c r="F26" s="93">
        <f t="shared" si="1"/>
        <v>0</v>
      </c>
      <c r="G26" s="93">
        <f t="shared" si="2"/>
        <v>0</v>
      </c>
      <c r="H26" s="93">
        <f t="shared" si="3"/>
        <v>0</v>
      </c>
      <c r="I26" s="93">
        <f t="shared" si="4"/>
        <v>0</v>
      </c>
      <c r="J26" s="94">
        <f t="shared" si="5"/>
        <v>0</v>
      </c>
      <c r="L26" s="97"/>
      <c r="M26" s="97"/>
      <c r="N26" s="97"/>
      <c r="O26" s="97"/>
    </row>
    <row r="27" spans="2:15" ht="13" hidden="1" thickBot="1" x14ac:dyDescent="0.3">
      <c r="B27" s="92">
        <f>[1]Amnt_Deposited!B19</f>
        <v>1958</v>
      </c>
      <c r="C27" s="88">
        <v>0</v>
      </c>
      <c r="D27" s="96">
        <f>[1]MCF!X26</f>
        <v>0.70499999999999996</v>
      </c>
      <c r="E27" s="89">
        <f t="shared" si="0"/>
        <v>0</v>
      </c>
      <c r="F27" s="93">
        <f t="shared" si="1"/>
        <v>0</v>
      </c>
      <c r="G27" s="93">
        <f t="shared" si="2"/>
        <v>0</v>
      </c>
      <c r="H27" s="93">
        <f t="shared" si="3"/>
        <v>0</v>
      </c>
      <c r="I27" s="93">
        <f t="shared" si="4"/>
        <v>0</v>
      </c>
      <c r="J27" s="94">
        <f t="shared" si="5"/>
        <v>0</v>
      </c>
      <c r="L27" s="97"/>
      <c r="M27" s="97"/>
      <c r="N27" s="97"/>
      <c r="O27" s="97"/>
    </row>
    <row r="28" spans="2:15" ht="13" hidden="1" thickBot="1" x14ac:dyDescent="0.3">
      <c r="B28" s="92">
        <f>[1]Amnt_Deposited!B20</f>
        <v>1959</v>
      </c>
      <c r="C28" s="88">
        <v>0</v>
      </c>
      <c r="D28" s="96">
        <f>[1]MCF!X27</f>
        <v>0.70499999999999996</v>
      </c>
      <c r="E28" s="89">
        <f t="shared" si="0"/>
        <v>0</v>
      </c>
      <c r="F28" s="93">
        <f t="shared" si="1"/>
        <v>0</v>
      </c>
      <c r="G28" s="93">
        <f t="shared" si="2"/>
        <v>0</v>
      </c>
      <c r="H28" s="93">
        <f t="shared" si="3"/>
        <v>0</v>
      </c>
      <c r="I28" s="93">
        <f t="shared" si="4"/>
        <v>0</v>
      </c>
      <c r="J28" s="94">
        <f t="shared" si="5"/>
        <v>0</v>
      </c>
      <c r="L28" s="97"/>
      <c r="M28" s="97"/>
      <c r="N28" s="97"/>
      <c r="O28" s="97"/>
    </row>
    <row r="29" spans="2:15" ht="13" hidden="1" thickBot="1" x14ac:dyDescent="0.3">
      <c r="B29" s="92">
        <f>[1]Amnt_Deposited!B21</f>
        <v>1960</v>
      </c>
      <c r="C29" s="88">
        <v>0</v>
      </c>
      <c r="D29" s="96">
        <f>[1]MCF!X28</f>
        <v>0.70499999999999996</v>
      </c>
      <c r="E29" s="89">
        <f t="shared" si="0"/>
        <v>0</v>
      </c>
      <c r="F29" s="93">
        <f t="shared" si="1"/>
        <v>0</v>
      </c>
      <c r="G29" s="93">
        <f t="shared" si="2"/>
        <v>0</v>
      </c>
      <c r="H29" s="93">
        <f t="shared" si="3"/>
        <v>0</v>
      </c>
      <c r="I29" s="93">
        <f t="shared" si="4"/>
        <v>0</v>
      </c>
      <c r="J29" s="94">
        <f t="shared" si="5"/>
        <v>0</v>
      </c>
    </row>
    <row r="30" spans="2:15" ht="13" hidden="1" thickBot="1" x14ac:dyDescent="0.3">
      <c r="B30" s="92">
        <f>[1]Amnt_Deposited!B22</f>
        <v>1961</v>
      </c>
      <c r="C30" s="88">
        <v>0</v>
      </c>
      <c r="D30" s="96">
        <f>[1]MCF!X29</f>
        <v>0.70499999999999996</v>
      </c>
      <c r="E30" s="89">
        <f t="shared" si="0"/>
        <v>0</v>
      </c>
      <c r="F30" s="93">
        <f t="shared" si="1"/>
        <v>0</v>
      </c>
      <c r="G30" s="93">
        <f t="shared" si="2"/>
        <v>0</v>
      </c>
      <c r="H30" s="93">
        <f t="shared" si="3"/>
        <v>0</v>
      </c>
      <c r="I30" s="93">
        <f t="shared" si="4"/>
        <v>0</v>
      </c>
      <c r="J30" s="94">
        <f t="shared" si="5"/>
        <v>0</v>
      </c>
    </row>
    <row r="31" spans="2:15" ht="13" hidden="1" thickBot="1" x14ac:dyDescent="0.3">
      <c r="B31" s="92">
        <f>[1]Amnt_Deposited!B23</f>
        <v>1962</v>
      </c>
      <c r="C31" s="88">
        <v>0</v>
      </c>
      <c r="D31" s="96">
        <f>[1]MCF!X30</f>
        <v>0.70499999999999996</v>
      </c>
      <c r="E31" s="89">
        <f t="shared" si="0"/>
        <v>0</v>
      </c>
      <c r="F31" s="93">
        <f t="shared" si="1"/>
        <v>0</v>
      </c>
      <c r="G31" s="93">
        <f t="shared" si="2"/>
        <v>0</v>
      </c>
      <c r="H31" s="93">
        <f t="shared" si="3"/>
        <v>0</v>
      </c>
      <c r="I31" s="93">
        <f t="shared" si="4"/>
        <v>0</v>
      </c>
      <c r="J31" s="94">
        <f t="shared" si="5"/>
        <v>0</v>
      </c>
      <c r="N31" s="97"/>
    </row>
    <row r="32" spans="2:15" ht="13" hidden="1" thickBot="1" x14ac:dyDescent="0.3">
      <c r="B32" s="92">
        <f>[1]Amnt_Deposited!B24</f>
        <v>1963</v>
      </c>
      <c r="C32" s="88">
        <v>0</v>
      </c>
      <c r="D32" s="96">
        <f>[1]MCF!X31</f>
        <v>0.70499999999999996</v>
      </c>
      <c r="E32" s="89">
        <f t="shared" si="0"/>
        <v>0</v>
      </c>
      <c r="F32" s="93">
        <f t="shared" si="1"/>
        <v>0</v>
      </c>
      <c r="G32" s="93">
        <f t="shared" si="2"/>
        <v>0</v>
      </c>
      <c r="H32" s="93">
        <f t="shared" si="3"/>
        <v>0</v>
      </c>
      <c r="I32" s="93">
        <f t="shared" si="4"/>
        <v>0</v>
      </c>
      <c r="J32" s="94">
        <f t="shared" si="5"/>
        <v>0</v>
      </c>
    </row>
    <row r="33" spans="2:10" ht="13" hidden="1" thickBot="1" x14ac:dyDescent="0.3">
      <c r="B33" s="92">
        <f>[1]Amnt_Deposited!B25</f>
        <v>1964</v>
      </c>
      <c r="C33" s="88">
        <v>0</v>
      </c>
      <c r="D33" s="96">
        <f>[1]MCF!X32</f>
        <v>0.70499999999999996</v>
      </c>
      <c r="E33" s="89">
        <f t="shared" si="0"/>
        <v>0</v>
      </c>
      <c r="F33" s="93">
        <f t="shared" si="1"/>
        <v>0</v>
      </c>
      <c r="G33" s="93">
        <f t="shared" si="2"/>
        <v>0</v>
      </c>
      <c r="H33" s="93">
        <f t="shared" si="3"/>
        <v>0</v>
      </c>
      <c r="I33" s="93">
        <f t="shared" si="4"/>
        <v>0</v>
      </c>
      <c r="J33" s="94">
        <f t="shared" si="5"/>
        <v>0</v>
      </c>
    </row>
    <row r="34" spans="2:10" ht="13" hidden="1" thickBot="1" x14ac:dyDescent="0.3">
      <c r="B34" s="92">
        <f>[1]Amnt_Deposited!B26</f>
        <v>1965</v>
      </c>
      <c r="C34" s="88">
        <v>0</v>
      </c>
      <c r="D34" s="96">
        <f>[1]MCF!X33</f>
        <v>0.70499999999999996</v>
      </c>
      <c r="E34" s="89">
        <f t="shared" si="0"/>
        <v>0</v>
      </c>
      <c r="F34" s="93">
        <f t="shared" si="1"/>
        <v>0</v>
      </c>
      <c r="G34" s="93">
        <f t="shared" si="2"/>
        <v>0</v>
      </c>
      <c r="H34" s="93">
        <f t="shared" si="3"/>
        <v>0</v>
      </c>
      <c r="I34" s="93">
        <f t="shared" si="4"/>
        <v>0</v>
      </c>
      <c r="J34" s="94">
        <f t="shared" si="5"/>
        <v>0</v>
      </c>
    </row>
    <row r="35" spans="2:10" ht="13" hidden="1" thickBot="1" x14ac:dyDescent="0.3">
      <c r="B35" s="92">
        <f>[1]Amnt_Deposited!B27</f>
        <v>1966</v>
      </c>
      <c r="C35" s="88">
        <v>0</v>
      </c>
      <c r="D35" s="96">
        <f>[1]MCF!X34</f>
        <v>0.70499999999999996</v>
      </c>
      <c r="E35" s="89">
        <f t="shared" si="0"/>
        <v>0</v>
      </c>
      <c r="F35" s="93">
        <f t="shared" si="1"/>
        <v>0</v>
      </c>
      <c r="G35" s="93">
        <f t="shared" si="2"/>
        <v>0</v>
      </c>
      <c r="H35" s="93">
        <f t="shared" si="3"/>
        <v>0</v>
      </c>
      <c r="I35" s="93">
        <f t="shared" si="4"/>
        <v>0</v>
      </c>
      <c r="J35" s="94">
        <f t="shared" si="5"/>
        <v>0</v>
      </c>
    </row>
    <row r="36" spans="2:10" ht="13" hidden="1" thickBot="1" x14ac:dyDescent="0.3">
      <c r="B36" s="92">
        <f>[1]Amnt_Deposited!B28</f>
        <v>1967</v>
      </c>
      <c r="C36" s="88">
        <v>0</v>
      </c>
      <c r="D36" s="96">
        <f>[1]MCF!X35</f>
        <v>0.70499999999999996</v>
      </c>
      <c r="E36" s="89">
        <f t="shared" si="0"/>
        <v>0</v>
      </c>
      <c r="F36" s="93">
        <f t="shared" si="1"/>
        <v>0</v>
      </c>
      <c r="G36" s="93">
        <f t="shared" si="2"/>
        <v>0</v>
      </c>
      <c r="H36" s="93">
        <f t="shared" si="3"/>
        <v>0</v>
      </c>
      <c r="I36" s="93">
        <f t="shared" si="4"/>
        <v>0</v>
      </c>
      <c r="J36" s="94">
        <f t="shared" si="5"/>
        <v>0</v>
      </c>
    </row>
    <row r="37" spans="2:10" ht="13" hidden="1" thickBot="1" x14ac:dyDescent="0.3">
      <c r="B37" s="92">
        <f>[1]Amnt_Deposited!B29</f>
        <v>1968</v>
      </c>
      <c r="C37" s="88">
        <v>0</v>
      </c>
      <c r="D37" s="96">
        <f>[1]MCF!X36</f>
        <v>0.70499999999999996</v>
      </c>
      <c r="E37" s="89">
        <f t="shared" si="0"/>
        <v>0</v>
      </c>
      <c r="F37" s="93">
        <f t="shared" si="1"/>
        <v>0</v>
      </c>
      <c r="G37" s="93">
        <f t="shared" si="2"/>
        <v>0</v>
      </c>
      <c r="H37" s="93">
        <f t="shared" si="3"/>
        <v>0</v>
      </c>
      <c r="I37" s="93">
        <f t="shared" si="4"/>
        <v>0</v>
      </c>
      <c r="J37" s="94">
        <f t="shared" si="5"/>
        <v>0</v>
      </c>
    </row>
    <row r="38" spans="2:10" ht="13" hidden="1" thickBot="1" x14ac:dyDescent="0.3">
      <c r="B38" s="92">
        <f>[1]Amnt_Deposited!B30</f>
        <v>1969</v>
      </c>
      <c r="C38" s="88">
        <v>0</v>
      </c>
      <c r="D38" s="96">
        <f>[1]MCF!X37</f>
        <v>0.70499999999999996</v>
      </c>
      <c r="E38" s="89">
        <f t="shared" si="0"/>
        <v>0</v>
      </c>
      <c r="F38" s="93">
        <f t="shared" si="1"/>
        <v>0</v>
      </c>
      <c r="G38" s="93">
        <f t="shared" si="2"/>
        <v>0</v>
      </c>
      <c r="H38" s="93">
        <f t="shared" si="3"/>
        <v>0</v>
      </c>
      <c r="I38" s="93">
        <f t="shared" si="4"/>
        <v>0</v>
      </c>
      <c r="J38" s="94">
        <f t="shared" si="5"/>
        <v>0</v>
      </c>
    </row>
    <row r="39" spans="2:10" ht="13" hidden="1" thickBot="1" x14ac:dyDescent="0.3">
      <c r="B39" s="92">
        <f>[1]Amnt_Deposited!B31</f>
        <v>1970</v>
      </c>
      <c r="C39" s="88">
        <v>0</v>
      </c>
      <c r="D39" s="96">
        <f>[1]MCF!X38</f>
        <v>0.70499999999999996</v>
      </c>
      <c r="E39" s="89">
        <f t="shared" si="0"/>
        <v>0</v>
      </c>
      <c r="F39" s="93">
        <f t="shared" si="1"/>
        <v>0</v>
      </c>
      <c r="G39" s="93">
        <f t="shared" si="2"/>
        <v>0</v>
      </c>
      <c r="H39" s="93">
        <f t="shared" si="3"/>
        <v>0</v>
      </c>
      <c r="I39" s="93">
        <f t="shared" si="4"/>
        <v>0</v>
      </c>
      <c r="J39" s="94">
        <f t="shared" si="5"/>
        <v>0</v>
      </c>
    </row>
    <row r="40" spans="2:10" ht="13" hidden="1" thickBot="1" x14ac:dyDescent="0.3">
      <c r="B40" s="92">
        <f>[1]Amnt_Deposited!B32</f>
        <v>1971</v>
      </c>
      <c r="C40" s="88">
        <v>0</v>
      </c>
      <c r="D40" s="96">
        <f>[1]MCF!X39</f>
        <v>0.70499999999999996</v>
      </c>
      <c r="E40" s="89">
        <f t="shared" si="0"/>
        <v>0</v>
      </c>
      <c r="F40" s="93">
        <f t="shared" si="1"/>
        <v>0</v>
      </c>
      <c r="G40" s="93">
        <f t="shared" si="2"/>
        <v>0</v>
      </c>
      <c r="H40" s="93">
        <f t="shared" si="3"/>
        <v>0</v>
      </c>
      <c r="I40" s="93">
        <f t="shared" si="4"/>
        <v>0</v>
      </c>
      <c r="J40" s="94">
        <f t="shared" si="5"/>
        <v>0</v>
      </c>
    </row>
    <row r="41" spans="2:10" ht="13" hidden="1" thickBot="1" x14ac:dyDescent="0.3">
      <c r="B41" s="92">
        <f>[1]Amnt_Deposited!B33</f>
        <v>1972</v>
      </c>
      <c r="C41" s="88">
        <v>0</v>
      </c>
      <c r="D41" s="96">
        <f>[1]MCF!X40</f>
        <v>0.70499999999999996</v>
      </c>
      <c r="E41" s="89">
        <f t="shared" si="0"/>
        <v>0</v>
      </c>
      <c r="F41" s="93">
        <f t="shared" si="1"/>
        <v>0</v>
      </c>
      <c r="G41" s="93">
        <f t="shared" si="2"/>
        <v>0</v>
      </c>
      <c r="H41" s="93">
        <f t="shared" si="3"/>
        <v>0</v>
      </c>
      <c r="I41" s="93">
        <f t="shared" si="4"/>
        <v>0</v>
      </c>
      <c r="J41" s="94">
        <f t="shared" si="5"/>
        <v>0</v>
      </c>
    </row>
    <row r="42" spans="2:10" ht="13" hidden="1" thickBot="1" x14ac:dyDescent="0.3">
      <c r="B42" s="92">
        <f>[1]Amnt_Deposited!B34</f>
        <v>1973</v>
      </c>
      <c r="C42" s="88">
        <v>0</v>
      </c>
      <c r="D42" s="96">
        <f>[1]MCF!X41</f>
        <v>0.70499999999999996</v>
      </c>
      <c r="E42" s="89">
        <f t="shared" si="0"/>
        <v>0</v>
      </c>
      <c r="F42" s="93">
        <f t="shared" si="1"/>
        <v>0</v>
      </c>
      <c r="G42" s="93">
        <f t="shared" si="2"/>
        <v>0</v>
      </c>
      <c r="H42" s="93">
        <f t="shared" si="3"/>
        <v>0</v>
      </c>
      <c r="I42" s="93">
        <f t="shared" si="4"/>
        <v>0</v>
      </c>
      <c r="J42" s="94">
        <f t="shared" si="5"/>
        <v>0</v>
      </c>
    </row>
    <row r="43" spans="2:10" ht="13" hidden="1" thickBot="1" x14ac:dyDescent="0.3">
      <c r="B43" s="92">
        <f>[1]Amnt_Deposited!B35</f>
        <v>1974</v>
      </c>
      <c r="C43" s="88">
        <v>0</v>
      </c>
      <c r="D43" s="96">
        <f>[1]MCF!X42</f>
        <v>0.70499999999999996</v>
      </c>
      <c r="E43" s="89">
        <f t="shared" si="0"/>
        <v>0</v>
      </c>
      <c r="F43" s="93">
        <f t="shared" si="1"/>
        <v>0</v>
      </c>
      <c r="G43" s="93">
        <f t="shared" si="2"/>
        <v>0</v>
      </c>
      <c r="H43" s="93">
        <f t="shared" si="3"/>
        <v>0</v>
      </c>
      <c r="I43" s="93">
        <f t="shared" si="4"/>
        <v>0</v>
      </c>
      <c r="J43" s="94">
        <f t="shared" si="5"/>
        <v>0</v>
      </c>
    </row>
    <row r="44" spans="2:10" ht="13" hidden="1" thickBot="1" x14ac:dyDescent="0.3">
      <c r="B44" s="92">
        <f>[1]Amnt_Deposited!B36</f>
        <v>1975</v>
      </c>
      <c r="C44" s="88">
        <v>0</v>
      </c>
      <c r="D44" s="96">
        <f>[1]MCF!X43</f>
        <v>0.70499999999999996</v>
      </c>
      <c r="E44" s="89">
        <f t="shared" si="0"/>
        <v>0</v>
      </c>
      <c r="F44" s="93">
        <f t="shared" si="1"/>
        <v>0</v>
      </c>
      <c r="G44" s="93">
        <f t="shared" si="2"/>
        <v>0</v>
      </c>
      <c r="H44" s="93">
        <f t="shared" si="3"/>
        <v>0</v>
      </c>
      <c r="I44" s="93">
        <f t="shared" si="4"/>
        <v>0</v>
      </c>
      <c r="J44" s="94">
        <f t="shared" si="5"/>
        <v>0</v>
      </c>
    </row>
    <row r="45" spans="2:10" ht="13" hidden="1" thickBot="1" x14ac:dyDescent="0.3">
      <c r="B45" s="92">
        <f>[1]Amnt_Deposited!B37</f>
        <v>1976</v>
      </c>
      <c r="C45" s="88">
        <v>0</v>
      </c>
      <c r="D45" s="96">
        <f>[1]MCF!X44</f>
        <v>0.70499999999999996</v>
      </c>
      <c r="E45" s="89">
        <f t="shared" si="0"/>
        <v>0</v>
      </c>
      <c r="F45" s="93">
        <f t="shared" si="1"/>
        <v>0</v>
      </c>
      <c r="G45" s="93">
        <f t="shared" si="2"/>
        <v>0</v>
      </c>
      <c r="H45" s="93">
        <f t="shared" si="3"/>
        <v>0</v>
      </c>
      <c r="I45" s="93">
        <f t="shared" si="4"/>
        <v>0</v>
      </c>
      <c r="J45" s="94">
        <f t="shared" si="5"/>
        <v>0</v>
      </c>
    </row>
    <row r="46" spans="2:10" ht="13" hidden="1" thickBot="1" x14ac:dyDescent="0.3">
      <c r="B46" s="92">
        <f>[1]Amnt_Deposited!B38</f>
        <v>1977</v>
      </c>
      <c r="C46" s="88">
        <v>0</v>
      </c>
      <c r="D46" s="96">
        <f>[1]MCF!X45</f>
        <v>0.70499999999999996</v>
      </c>
      <c r="E46" s="89">
        <f t="shared" si="0"/>
        <v>0</v>
      </c>
      <c r="F46" s="93">
        <f t="shared" si="1"/>
        <v>0</v>
      </c>
      <c r="G46" s="93">
        <f t="shared" si="2"/>
        <v>0</v>
      </c>
      <c r="H46" s="93">
        <f t="shared" si="3"/>
        <v>0</v>
      </c>
      <c r="I46" s="93">
        <f t="shared" si="4"/>
        <v>0</v>
      </c>
      <c r="J46" s="94">
        <f t="shared" si="5"/>
        <v>0</v>
      </c>
    </row>
    <row r="47" spans="2:10" ht="13" hidden="1" thickBot="1" x14ac:dyDescent="0.3">
      <c r="B47" s="92">
        <f>[1]Amnt_Deposited!B39</f>
        <v>1978</v>
      </c>
      <c r="C47" s="88">
        <v>0</v>
      </c>
      <c r="D47" s="96">
        <f>[1]MCF!X46</f>
        <v>0.70499999999999996</v>
      </c>
      <c r="E47" s="89">
        <f t="shared" si="0"/>
        <v>0</v>
      </c>
      <c r="F47" s="93">
        <f t="shared" si="1"/>
        <v>0</v>
      </c>
      <c r="G47" s="93">
        <f t="shared" si="2"/>
        <v>0</v>
      </c>
      <c r="H47" s="93">
        <f t="shared" si="3"/>
        <v>0</v>
      </c>
      <c r="I47" s="93">
        <f t="shared" si="4"/>
        <v>0</v>
      </c>
      <c r="J47" s="94">
        <f t="shared" si="5"/>
        <v>0</v>
      </c>
    </row>
    <row r="48" spans="2:10" ht="13" hidden="1" thickBot="1" x14ac:dyDescent="0.3">
      <c r="B48" s="92">
        <f>[1]Amnt_Deposited!B40</f>
        <v>1979</v>
      </c>
      <c r="C48" s="88">
        <v>0</v>
      </c>
      <c r="D48" s="96">
        <f>[1]MCF!X47</f>
        <v>0.70499999999999996</v>
      </c>
      <c r="E48" s="89">
        <f t="shared" si="0"/>
        <v>0</v>
      </c>
      <c r="F48" s="93">
        <f t="shared" si="1"/>
        <v>0</v>
      </c>
      <c r="G48" s="93">
        <f t="shared" si="2"/>
        <v>0</v>
      </c>
      <c r="H48" s="93">
        <f t="shared" si="3"/>
        <v>0</v>
      </c>
      <c r="I48" s="93">
        <f t="shared" si="4"/>
        <v>0</v>
      </c>
      <c r="J48" s="94">
        <f t="shared" si="5"/>
        <v>0</v>
      </c>
    </row>
    <row r="49" spans="2:10" ht="13" hidden="1" thickBot="1" x14ac:dyDescent="0.3">
      <c r="B49" s="92">
        <f>[1]Amnt_Deposited!B41</f>
        <v>1980</v>
      </c>
      <c r="C49" s="88">
        <v>0</v>
      </c>
      <c r="D49" s="96">
        <f>[1]MCF!X48</f>
        <v>0.70499999999999996</v>
      </c>
      <c r="E49" s="89">
        <f t="shared" si="0"/>
        <v>0</v>
      </c>
      <c r="F49" s="93">
        <f t="shared" si="1"/>
        <v>0</v>
      </c>
      <c r="G49" s="93">
        <f t="shared" si="2"/>
        <v>0</v>
      </c>
      <c r="H49" s="93">
        <f t="shared" si="3"/>
        <v>0</v>
      </c>
      <c r="I49" s="93">
        <f t="shared" si="4"/>
        <v>0</v>
      </c>
      <c r="J49" s="94">
        <f t="shared" si="5"/>
        <v>0</v>
      </c>
    </row>
    <row r="50" spans="2:10" ht="13" hidden="1" thickBot="1" x14ac:dyDescent="0.3">
      <c r="B50" s="92">
        <f>[1]Amnt_Deposited!B42</f>
        <v>1981</v>
      </c>
      <c r="C50" s="88">
        <v>0</v>
      </c>
      <c r="D50" s="96">
        <f>[1]MCF!X49</f>
        <v>0.70499999999999996</v>
      </c>
      <c r="E50" s="89">
        <f t="shared" si="0"/>
        <v>0</v>
      </c>
      <c r="F50" s="93">
        <f t="shared" si="1"/>
        <v>0</v>
      </c>
      <c r="G50" s="93">
        <f t="shared" si="2"/>
        <v>0</v>
      </c>
      <c r="H50" s="93">
        <f t="shared" si="3"/>
        <v>0</v>
      </c>
      <c r="I50" s="93">
        <f t="shared" si="4"/>
        <v>0</v>
      </c>
      <c r="J50" s="94">
        <f t="shared" si="5"/>
        <v>0</v>
      </c>
    </row>
    <row r="51" spans="2:10" ht="13" hidden="1" thickBot="1" x14ac:dyDescent="0.3">
      <c r="B51" s="92">
        <f>[1]Amnt_Deposited!B43</f>
        <v>1982</v>
      </c>
      <c r="C51" s="88">
        <v>0</v>
      </c>
      <c r="D51" s="96">
        <f>[1]MCF!X50</f>
        <v>0.70499999999999996</v>
      </c>
      <c r="E51" s="89">
        <f t="shared" ref="E51:E82" si="6">C51*$I$6*$I$7*D51</f>
        <v>0</v>
      </c>
      <c r="F51" s="93">
        <f t="shared" ref="F51:F82" si="7">E51*$I$12</f>
        <v>0</v>
      </c>
      <c r="G51" s="93">
        <f t="shared" ref="G51:G82" si="8">E51*(1-$I$12)</f>
        <v>0</v>
      </c>
      <c r="H51" s="93">
        <f t="shared" ref="H51:H82" si="9">F51+H50*$I$10</f>
        <v>0</v>
      </c>
      <c r="I51" s="93">
        <f t="shared" ref="I51:I82" si="10">H50*(1-$I$10)+G51</f>
        <v>0</v>
      </c>
      <c r="J51" s="94">
        <f t="shared" ref="J51:J68" si="11">I51*CH4_fraction*conv</f>
        <v>0</v>
      </c>
    </row>
    <row r="52" spans="2:10" ht="13" hidden="1" thickBot="1" x14ac:dyDescent="0.3">
      <c r="B52" s="92">
        <f>[1]Amnt_Deposited!B44</f>
        <v>1983</v>
      </c>
      <c r="C52" s="88">
        <v>0</v>
      </c>
      <c r="D52" s="96">
        <f>[1]MCF!X51</f>
        <v>0.70499999999999996</v>
      </c>
      <c r="E52" s="89">
        <f t="shared" si="6"/>
        <v>0</v>
      </c>
      <c r="F52" s="93">
        <f t="shared" si="7"/>
        <v>0</v>
      </c>
      <c r="G52" s="93">
        <f t="shared" si="8"/>
        <v>0</v>
      </c>
      <c r="H52" s="93">
        <f t="shared" si="9"/>
        <v>0</v>
      </c>
      <c r="I52" s="93">
        <f t="shared" si="10"/>
        <v>0</v>
      </c>
      <c r="J52" s="94">
        <f t="shared" si="11"/>
        <v>0</v>
      </c>
    </row>
    <row r="53" spans="2:10" ht="13" hidden="1" thickBot="1" x14ac:dyDescent="0.3">
      <c r="B53" s="92">
        <f>[1]Amnt_Deposited!B45</f>
        <v>1984</v>
      </c>
      <c r="C53" s="88">
        <v>0</v>
      </c>
      <c r="D53" s="96">
        <f>[1]MCF!X52</f>
        <v>0.70499999999999996</v>
      </c>
      <c r="E53" s="89">
        <f t="shared" si="6"/>
        <v>0</v>
      </c>
      <c r="F53" s="93">
        <f t="shared" si="7"/>
        <v>0</v>
      </c>
      <c r="G53" s="93">
        <f t="shared" si="8"/>
        <v>0</v>
      </c>
      <c r="H53" s="93">
        <f t="shared" si="9"/>
        <v>0</v>
      </c>
      <c r="I53" s="93">
        <f t="shared" si="10"/>
        <v>0</v>
      </c>
      <c r="J53" s="94">
        <f t="shared" si="11"/>
        <v>0</v>
      </c>
    </row>
    <row r="54" spans="2:10" ht="13" hidden="1" thickBot="1" x14ac:dyDescent="0.3">
      <c r="B54" s="92">
        <f>[1]Amnt_Deposited!B46</f>
        <v>1985</v>
      </c>
      <c r="C54" s="88">
        <v>0</v>
      </c>
      <c r="D54" s="96">
        <f>[1]MCF!X53</f>
        <v>0.70499999999999996</v>
      </c>
      <c r="E54" s="89">
        <f t="shared" si="6"/>
        <v>0</v>
      </c>
      <c r="F54" s="93">
        <f t="shared" si="7"/>
        <v>0</v>
      </c>
      <c r="G54" s="93">
        <f t="shared" si="8"/>
        <v>0</v>
      </c>
      <c r="H54" s="93">
        <f t="shared" si="9"/>
        <v>0</v>
      </c>
      <c r="I54" s="93">
        <f t="shared" si="10"/>
        <v>0</v>
      </c>
      <c r="J54" s="94">
        <f t="shared" si="11"/>
        <v>0</v>
      </c>
    </row>
    <row r="55" spans="2:10" ht="13" hidden="1" thickBot="1" x14ac:dyDescent="0.3">
      <c r="B55" s="92">
        <f>[1]Amnt_Deposited!B47</f>
        <v>1986</v>
      </c>
      <c r="C55" s="88">
        <v>0</v>
      </c>
      <c r="D55" s="96">
        <f>[1]MCF!X54</f>
        <v>0.70499999999999996</v>
      </c>
      <c r="E55" s="89">
        <f t="shared" si="6"/>
        <v>0</v>
      </c>
      <c r="F55" s="93">
        <f t="shared" si="7"/>
        <v>0</v>
      </c>
      <c r="G55" s="93">
        <f t="shared" si="8"/>
        <v>0</v>
      </c>
      <c r="H55" s="93">
        <f t="shared" si="9"/>
        <v>0</v>
      </c>
      <c r="I55" s="93">
        <f t="shared" si="10"/>
        <v>0</v>
      </c>
      <c r="J55" s="94">
        <f t="shared" si="11"/>
        <v>0</v>
      </c>
    </row>
    <row r="56" spans="2:10" ht="13" hidden="1" thickBot="1" x14ac:dyDescent="0.3">
      <c r="B56" s="92">
        <f>[1]Amnt_Deposited!B48</f>
        <v>1987</v>
      </c>
      <c r="C56" s="88">
        <v>0</v>
      </c>
      <c r="D56" s="96">
        <f>[1]MCF!X55</f>
        <v>0.70499999999999996</v>
      </c>
      <c r="E56" s="89">
        <f t="shared" si="6"/>
        <v>0</v>
      </c>
      <c r="F56" s="93">
        <f t="shared" si="7"/>
        <v>0</v>
      </c>
      <c r="G56" s="93">
        <f t="shared" si="8"/>
        <v>0</v>
      </c>
      <c r="H56" s="93">
        <f t="shared" si="9"/>
        <v>0</v>
      </c>
      <c r="I56" s="93">
        <f t="shared" si="10"/>
        <v>0</v>
      </c>
      <c r="J56" s="94">
        <f t="shared" si="11"/>
        <v>0</v>
      </c>
    </row>
    <row r="57" spans="2:10" ht="13" hidden="1" thickBot="1" x14ac:dyDescent="0.3">
      <c r="B57" s="92">
        <f>[1]Amnt_Deposited!B49</f>
        <v>1988</v>
      </c>
      <c r="C57" s="88">
        <v>0</v>
      </c>
      <c r="D57" s="96">
        <f>[1]MCF!X56</f>
        <v>0.70499999999999996</v>
      </c>
      <c r="E57" s="89">
        <f t="shared" si="6"/>
        <v>0</v>
      </c>
      <c r="F57" s="93">
        <f t="shared" si="7"/>
        <v>0</v>
      </c>
      <c r="G57" s="93">
        <f t="shared" si="8"/>
        <v>0</v>
      </c>
      <c r="H57" s="93">
        <f t="shared" si="9"/>
        <v>0</v>
      </c>
      <c r="I57" s="93">
        <f t="shared" si="10"/>
        <v>0</v>
      </c>
      <c r="J57" s="94">
        <f t="shared" si="11"/>
        <v>0</v>
      </c>
    </row>
    <row r="58" spans="2:10" ht="13" hidden="1" thickBot="1" x14ac:dyDescent="0.3">
      <c r="B58" s="92">
        <f>[1]Amnt_Deposited!B50</f>
        <v>1989</v>
      </c>
      <c r="C58" s="88">
        <v>0</v>
      </c>
      <c r="D58" s="96">
        <f>[1]MCF!X57</f>
        <v>0.70499999999999996</v>
      </c>
      <c r="E58" s="89">
        <f t="shared" si="6"/>
        <v>0</v>
      </c>
      <c r="F58" s="93">
        <f t="shared" si="7"/>
        <v>0</v>
      </c>
      <c r="G58" s="93">
        <f t="shared" si="8"/>
        <v>0</v>
      </c>
      <c r="H58" s="93">
        <f t="shared" si="9"/>
        <v>0</v>
      </c>
      <c r="I58" s="93">
        <f t="shared" si="10"/>
        <v>0</v>
      </c>
      <c r="J58" s="94">
        <f t="shared" si="11"/>
        <v>0</v>
      </c>
    </row>
    <row r="59" spans="2:10" ht="13" hidden="1" thickBot="1" x14ac:dyDescent="0.3">
      <c r="B59" s="92">
        <f>[1]Amnt_Deposited!B51</f>
        <v>1990</v>
      </c>
      <c r="C59" s="88">
        <v>0</v>
      </c>
      <c r="D59" s="96">
        <f>[1]MCF!X58</f>
        <v>0.70499999999999996</v>
      </c>
      <c r="E59" s="89">
        <f t="shared" si="6"/>
        <v>0</v>
      </c>
      <c r="F59" s="93">
        <f t="shared" si="7"/>
        <v>0</v>
      </c>
      <c r="G59" s="93">
        <f t="shared" si="8"/>
        <v>0</v>
      </c>
      <c r="H59" s="93">
        <f t="shared" si="9"/>
        <v>0</v>
      </c>
      <c r="I59" s="93">
        <f t="shared" si="10"/>
        <v>0</v>
      </c>
      <c r="J59" s="94">
        <f t="shared" si="11"/>
        <v>0</v>
      </c>
    </row>
    <row r="60" spans="2:10" ht="13" hidden="1" thickBot="1" x14ac:dyDescent="0.3">
      <c r="B60" s="92">
        <f>[1]Amnt_Deposited!B52</f>
        <v>1991</v>
      </c>
      <c r="C60" s="88">
        <v>0</v>
      </c>
      <c r="D60" s="96">
        <f>[1]MCF!X59</f>
        <v>0.70499999999999996</v>
      </c>
      <c r="E60" s="89">
        <f t="shared" si="6"/>
        <v>0</v>
      </c>
      <c r="F60" s="93">
        <f t="shared" si="7"/>
        <v>0</v>
      </c>
      <c r="G60" s="93">
        <f t="shared" si="8"/>
        <v>0</v>
      </c>
      <c r="H60" s="93">
        <f t="shared" si="9"/>
        <v>0</v>
      </c>
      <c r="I60" s="93">
        <f t="shared" si="10"/>
        <v>0</v>
      </c>
      <c r="J60" s="94">
        <f t="shared" si="11"/>
        <v>0</v>
      </c>
    </row>
    <row r="61" spans="2:10" ht="13" hidden="1" thickBot="1" x14ac:dyDescent="0.3">
      <c r="B61" s="92">
        <f>[1]Amnt_Deposited!B53</f>
        <v>1992</v>
      </c>
      <c r="C61" s="88">
        <v>0</v>
      </c>
      <c r="D61" s="96">
        <f>[1]MCF!X60</f>
        <v>0.70499999999999996</v>
      </c>
      <c r="E61" s="89">
        <f t="shared" si="6"/>
        <v>0</v>
      </c>
      <c r="F61" s="93">
        <f t="shared" si="7"/>
        <v>0</v>
      </c>
      <c r="G61" s="93">
        <f t="shared" si="8"/>
        <v>0</v>
      </c>
      <c r="H61" s="93">
        <f t="shared" si="9"/>
        <v>0</v>
      </c>
      <c r="I61" s="93">
        <f t="shared" si="10"/>
        <v>0</v>
      </c>
      <c r="J61" s="94">
        <f t="shared" si="11"/>
        <v>0</v>
      </c>
    </row>
    <row r="62" spans="2:10" ht="13" hidden="1" thickBot="1" x14ac:dyDescent="0.3">
      <c r="B62" s="92">
        <f>[1]Amnt_Deposited!B54</f>
        <v>1993</v>
      </c>
      <c r="C62" s="88">
        <v>0</v>
      </c>
      <c r="D62" s="96">
        <f>[1]MCF!X61</f>
        <v>0.70499999999999996</v>
      </c>
      <c r="E62" s="89">
        <f t="shared" si="6"/>
        <v>0</v>
      </c>
      <c r="F62" s="93">
        <f t="shared" si="7"/>
        <v>0</v>
      </c>
      <c r="G62" s="93">
        <f t="shared" si="8"/>
        <v>0</v>
      </c>
      <c r="H62" s="93">
        <f t="shared" si="9"/>
        <v>0</v>
      </c>
      <c r="I62" s="93">
        <f t="shared" si="10"/>
        <v>0</v>
      </c>
      <c r="J62" s="94">
        <f t="shared" si="11"/>
        <v>0</v>
      </c>
    </row>
    <row r="63" spans="2:10" ht="13" hidden="1" thickBot="1" x14ac:dyDescent="0.3">
      <c r="B63" s="92">
        <f>[1]Amnt_Deposited!B55</f>
        <v>1994</v>
      </c>
      <c r="C63" s="88">
        <v>0</v>
      </c>
      <c r="D63" s="96">
        <f>[1]MCF!X62</f>
        <v>0.70499999999999996</v>
      </c>
      <c r="E63" s="89">
        <f t="shared" si="6"/>
        <v>0</v>
      </c>
      <c r="F63" s="93">
        <f t="shared" si="7"/>
        <v>0</v>
      </c>
      <c r="G63" s="93">
        <f t="shared" si="8"/>
        <v>0</v>
      </c>
      <c r="H63" s="93">
        <f t="shared" si="9"/>
        <v>0</v>
      </c>
      <c r="I63" s="93">
        <f t="shared" si="10"/>
        <v>0</v>
      </c>
      <c r="J63" s="94">
        <f t="shared" si="11"/>
        <v>0</v>
      </c>
    </row>
    <row r="64" spans="2:10" ht="13" hidden="1" thickBot="1" x14ac:dyDescent="0.3">
      <c r="B64" s="92">
        <f>[1]Amnt_Deposited!B56</f>
        <v>1995</v>
      </c>
      <c r="C64" s="88">
        <v>0</v>
      </c>
      <c r="D64" s="96">
        <f>[1]MCF!X63</f>
        <v>0.70499999999999996</v>
      </c>
      <c r="E64" s="89">
        <f t="shared" si="6"/>
        <v>0</v>
      </c>
      <c r="F64" s="93">
        <f t="shared" si="7"/>
        <v>0</v>
      </c>
      <c r="G64" s="93">
        <f t="shared" si="8"/>
        <v>0</v>
      </c>
      <c r="H64" s="93">
        <f t="shared" si="9"/>
        <v>0</v>
      </c>
      <c r="I64" s="93">
        <f t="shared" si="10"/>
        <v>0</v>
      </c>
      <c r="J64" s="94">
        <f t="shared" si="11"/>
        <v>0</v>
      </c>
    </row>
    <row r="65" spans="2:10" ht="13" hidden="1" thickBot="1" x14ac:dyDescent="0.3">
      <c r="B65" s="92">
        <f>[1]Amnt_Deposited!B57</f>
        <v>1996</v>
      </c>
      <c r="C65" s="88">
        <v>0</v>
      </c>
      <c r="D65" s="96">
        <f>[1]MCF!X64</f>
        <v>0.70499999999999996</v>
      </c>
      <c r="E65" s="89">
        <f t="shared" si="6"/>
        <v>0</v>
      </c>
      <c r="F65" s="93">
        <f t="shared" si="7"/>
        <v>0</v>
      </c>
      <c r="G65" s="93">
        <f t="shared" si="8"/>
        <v>0</v>
      </c>
      <c r="H65" s="93">
        <f t="shared" si="9"/>
        <v>0</v>
      </c>
      <c r="I65" s="93">
        <f t="shared" si="10"/>
        <v>0</v>
      </c>
      <c r="J65" s="94">
        <f t="shared" si="11"/>
        <v>0</v>
      </c>
    </row>
    <row r="66" spans="2:10" ht="13" hidden="1" thickBot="1" x14ac:dyDescent="0.3">
      <c r="B66" s="92">
        <f>[1]Amnt_Deposited!B58</f>
        <v>1997</v>
      </c>
      <c r="C66" s="88">
        <v>0</v>
      </c>
      <c r="D66" s="96">
        <f>[1]MCF!X65</f>
        <v>0.70499999999999996</v>
      </c>
      <c r="E66" s="89">
        <f t="shared" si="6"/>
        <v>0</v>
      </c>
      <c r="F66" s="93">
        <f t="shared" si="7"/>
        <v>0</v>
      </c>
      <c r="G66" s="93">
        <f t="shared" si="8"/>
        <v>0</v>
      </c>
      <c r="H66" s="93">
        <f t="shared" si="9"/>
        <v>0</v>
      </c>
      <c r="I66" s="93">
        <f t="shared" si="10"/>
        <v>0</v>
      </c>
      <c r="J66" s="94">
        <f t="shared" si="11"/>
        <v>0</v>
      </c>
    </row>
    <row r="67" spans="2:10" ht="13" hidden="1" thickBot="1" x14ac:dyDescent="0.3">
      <c r="B67" s="92">
        <f>[1]Amnt_Deposited!B59</f>
        <v>1998</v>
      </c>
      <c r="C67" s="88">
        <v>0</v>
      </c>
      <c r="D67" s="96">
        <f>[1]MCF!X66</f>
        <v>0.70499999999999996</v>
      </c>
      <c r="E67" s="89">
        <f t="shared" si="6"/>
        <v>0</v>
      </c>
      <c r="F67" s="93">
        <f t="shared" si="7"/>
        <v>0</v>
      </c>
      <c r="G67" s="93">
        <f t="shared" si="8"/>
        <v>0</v>
      </c>
      <c r="H67" s="93">
        <f t="shared" si="9"/>
        <v>0</v>
      </c>
      <c r="I67" s="93">
        <f t="shared" si="10"/>
        <v>0</v>
      </c>
      <c r="J67" s="94">
        <f t="shared" si="11"/>
        <v>0</v>
      </c>
    </row>
    <row r="68" spans="2:10" ht="13" hidden="1" thickBot="1" x14ac:dyDescent="0.3">
      <c r="B68" s="92">
        <f>[1]Amnt_Deposited!B60</f>
        <v>1999</v>
      </c>
      <c r="C68" s="88">
        <v>0</v>
      </c>
      <c r="D68" s="96">
        <f>[1]MCF!X67</f>
        <v>0.70499999999999996</v>
      </c>
      <c r="E68" s="89">
        <f t="shared" si="6"/>
        <v>0</v>
      </c>
      <c r="F68" s="93">
        <f t="shared" si="7"/>
        <v>0</v>
      </c>
      <c r="G68" s="93">
        <f t="shared" si="8"/>
        <v>0</v>
      </c>
      <c r="H68" s="93">
        <f t="shared" si="9"/>
        <v>0</v>
      </c>
      <c r="I68" s="93">
        <f t="shared" si="10"/>
        <v>0</v>
      </c>
      <c r="J68" s="94">
        <f t="shared" si="11"/>
        <v>0</v>
      </c>
    </row>
    <row r="69" spans="2:10" ht="13" thickBot="1" x14ac:dyDescent="0.3">
      <c r="B69" s="92">
        <f>'Emissioni CH4'!A5</f>
        <v>2000</v>
      </c>
      <c r="C69" s="114">
        <f>'Emissioni CH4'!$B5*Calcolo!$D$5</f>
        <v>0</v>
      </c>
      <c r="D69" s="115">
        <f>Calcolo!$L$12</f>
        <v>0.5</v>
      </c>
      <c r="E69" s="113">
        <f t="shared" si="6"/>
        <v>0</v>
      </c>
      <c r="F69" s="116">
        <f t="shared" si="7"/>
        <v>0</v>
      </c>
      <c r="G69" s="116">
        <f t="shared" si="8"/>
        <v>0</v>
      </c>
      <c r="H69" s="116">
        <f t="shared" si="9"/>
        <v>0</v>
      </c>
      <c r="I69" s="116">
        <f t="shared" si="10"/>
        <v>0</v>
      </c>
      <c r="J69" s="117">
        <f>I69*$I$13*16/12</f>
        <v>0</v>
      </c>
    </row>
    <row r="70" spans="2:10" ht="13" thickBot="1" x14ac:dyDescent="0.3">
      <c r="B70" s="92">
        <f>'Emissioni CH4'!A6</f>
        <v>2001</v>
      </c>
      <c r="C70" s="114">
        <f>'Emissioni CH4'!$B6*Calcolo!$D$5</f>
        <v>0</v>
      </c>
      <c r="D70" s="115">
        <f>Calcolo!$L$12</f>
        <v>0.5</v>
      </c>
      <c r="E70" s="113">
        <f t="shared" si="6"/>
        <v>0</v>
      </c>
      <c r="F70" s="116">
        <f t="shared" si="7"/>
        <v>0</v>
      </c>
      <c r="G70" s="116">
        <f t="shared" si="8"/>
        <v>0</v>
      </c>
      <c r="H70" s="116">
        <f t="shared" si="9"/>
        <v>0</v>
      </c>
      <c r="I70" s="116">
        <f t="shared" si="10"/>
        <v>0</v>
      </c>
      <c r="J70" s="117">
        <f>I70*$I$13*16/12</f>
        <v>0</v>
      </c>
    </row>
    <row r="71" spans="2:10" ht="13" thickBot="1" x14ac:dyDescent="0.3">
      <c r="B71" s="92">
        <f>'Emissioni CH4'!A7</f>
        <v>2002</v>
      </c>
      <c r="C71" s="114">
        <f>'Emissioni CH4'!$B7*Calcolo!$D$5</f>
        <v>0</v>
      </c>
      <c r="D71" s="115">
        <f>Calcolo!$L$12</f>
        <v>0.5</v>
      </c>
      <c r="E71" s="113">
        <f t="shared" si="6"/>
        <v>0</v>
      </c>
      <c r="F71" s="116">
        <f t="shared" si="7"/>
        <v>0</v>
      </c>
      <c r="G71" s="116">
        <f t="shared" si="8"/>
        <v>0</v>
      </c>
      <c r="H71" s="116">
        <f t="shared" si="9"/>
        <v>0</v>
      </c>
      <c r="I71" s="116">
        <f t="shared" si="10"/>
        <v>0</v>
      </c>
      <c r="J71" s="117">
        <f t="shared" ref="J71:J99" si="12">I71*$I$13*16/12</f>
        <v>0</v>
      </c>
    </row>
    <row r="72" spans="2:10" ht="13" thickBot="1" x14ac:dyDescent="0.3">
      <c r="B72" s="92">
        <f>'Emissioni CH4'!A8</f>
        <v>2003</v>
      </c>
      <c r="C72" s="114">
        <f>'Emissioni CH4'!$B8*Calcolo!$D$5</f>
        <v>0</v>
      </c>
      <c r="D72" s="115">
        <f>Calcolo!$L$12</f>
        <v>0.5</v>
      </c>
      <c r="E72" s="113">
        <f t="shared" si="6"/>
        <v>0</v>
      </c>
      <c r="F72" s="116">
        <f t="shared" si="7"/>
        <v>0</v>
      </c>
      <c r="G72" s="116">
        <f t="shared" si="8"/>
        <v>0</v>
      </c>
      <c r="H72" s="116">
        <f t="shared" si="9"/>
        <v>0</v>
      </c>
      <c r="I72" s="116">
        <f t="shared" si="10"/>
        <v>0</v>
      </c>
      <c r="J72" s="117">
        <f t="shared" si="12"/>
        <v>0</v>
      </c>
    </row>
    <row r="73" spans="2:10" ht="13" thickBot="1" x14ac:dyDescent="0.3">
      <c r="B73" s="92">
        <f>'Emissioni CH4'!A9</f>
        <v>2004</v>
      </c>
      <c r="C73" s="114">
        <f>'Emissioni CH4'!$B9*Calcolo!$D$5</f>
        <v>0</v>
      </c>
      <c r="D73" s="115">
        <f>Calcolo!$L$12</f>
        <v>0.5</v>
      </c>
      <c r="E73" s="113">
        <f t="shared" si="6"/>
        <v>0</v>
      </c>
      <c r="F73" s="116">
        <f t="shared" si="7"/>
        <v>0</v>
      </c>
      <c r="G73" s="116">
        <f t="shared" si="8"/>
        <v>0</v>
      </c>
      <c r="H73" s="116">
        <f t="shared" si="9"/>
        <v>0</v>
      </c>
      <c r="I73" s="116">
        <f t="shared" si="10"/>
        <v>0</v>
      </c>
      <c r="J73" s="117">
        <f t="shared" si="12"/>
        <v>0</v>
      </c>
    </row>
    <row r="74" spans="2:10" ht="13" thickBot="1" x14ac:dyDescent="0.3">
      <c r="B74" s="92">
        <f>'Emissioni CH4'!A10</f>
        <v>2005</v>
      </c>
      <c r="C74" s="114">
        <f>'Emissioni CH4'!$B10*Calcolo!$D$5</f>
        <v>0</v>
      </c>
      <c r="D74" s="115">
        <f>Calcolo!$L$12</f>
        <v>0.5</v>
      </c>
      <c r="E74" s="113">
        <f t="shared" si="6"/>
        <v>0</v>
      </c>
      <c r="F74" s="116">
        <f t="shared" si="7"/>
        <v>0</v>
      </c>
      <c r="G74" s="116">
        <f t="shared" si="8"/>
        <v>0</v>
      </c>
      <c r="H74" s="116">
        <f t="shared" si="9"/>
        <v>0</v>
      </c>
      <c r="I74" s="116">
        <f t="shared" si="10"/>
        <v>0</v>
      </c>
      <c r="J74" s="117">
        <f t="shared" si="12"/>
        <v>0</v>
      </c>
    </row>
    <row r="75" spans="2:10" ht="13" thickBot="1" x14ac:dyDescent="0.3">
      <c r="B75" s="92">
        <f>'Emissioni CH4'!A11</f>
        <v>2006</v>
      </c>
      <c r="C75" s="114">
        <f>'Emissioni CH4'!$B11*Calcolo!$D$5</f>
        <v>0</v>
      </c>
      <c r="D75" s="115">
        <f>Calcolo!$L$12</f>
        <v>0.5</v>
      </c>
      <c r="E75" s="113">
        <f t="shared" si="6"/>
        <v>0</v>
      </c>
      <c r="F75" s="116">
        <f t="shared" si="7"/>
        <v>0</v>
      </c>
      <c r="G75" s="116">
        <f t="shared" si="8"/>
        <v>0</v>
      </c>
      <c r="H75" s="116">
        <f t="shared" si="9"/>
        <v>0</v>
      </c>
      <c r="I75" s="116">
        <f t="shared" si="10"/>
        <v>0</v>
      </c>
      <c r="J75" s="117">
        <f t="shared" si="12"/>
        <v>0</v>
      </c>
    </row>
    <row r="76" spans="2:10" ht="13" thickBot="1" x14ac:dyDescent="0.3">
      <c r="B76" s="92">
        <f>'Emissioni CH4'!A12</f>
        <v>2007</v>
      </c>
      <c r="C76" s="114">
        <f>'Emissioni CH4'!$B12*Calcolo!$D$5</f>
        <v>0</v>
      </c>
      <c r="D76" s="115">
        <f>Calcolo!$L$12</f>
        <v>0.5</v>
      </c>
      <c r="E76" s="113">
        <f t="shared" si="6"/>
        <v>0</v>
      </c>
      <c r="F76" s="116">
        <f t="shared" si="7"/>
        <v>0</v>
      </c>
      <c r="G76" s="116">
        <f t="shared" si="8"/>
        <v>0</v>
      </c>
      <c r="H76" s="116">
        <f t="shared" si="9"/>
        <v>0</v>
      </c>
      <c r="I76" s="116">
        <f t="shared" si="10"/>
        <v>0</v>
      </c>
      <c r="J76" s="117">
        <f t="shared" si="12"/>
        <v>0</v>
      </c>
    </row>
    <row r="77" spans="2:10" ht="13" thickBot="1" x14ac:dyDescent="0.3">
      <c r="B77" s="92">
        <f>'Emissioni CH4'!A13</f>
        <v>2008</v>
      </c>
      <c r="C77" s="114">
        <f>'Emissioni CH4'!$B13*Calcolo!$D$5</f>
        <v>0</v>
      </c>
      <c r="D77" s="115">
        <f>Calcolo!$L$12</f>
        <v>0.5</v>
      </c>
      <c r="E77" s="113">
        <f t="shared" si="6"/>
        <v>0</v>
      </c>
      <c r="F77" s="116">
        <f t="shared" si="7"/>
        <v>0</v>
      </c>
      <c r="G77" s="116">
        <f t="shared" si="8"/>
        <v>0</v>
      </c>
      <c r="H77" s="116">
        <f t="shared" si="9"/>
        <v>0</v>
      </c>
      <c r="I77" s="116">
        <f t="shared" si="10"/>
        <v>0</v>
      </c>
      <c r="J77" s="117">
        <f t="shared" si="12"/>
        <v>0</v>
      </c>
    </row>
    <row r="78" spans="2:10" ht="13" thickBot="1" x14ac:dyDescent="0.3">
      <c r="B78" s="92">
        <f>'Emissioni CH4'!A14</f>
        <v>2009</v>
      </c>
      <c r="C78" s="114">
        <f>'Emissioni CH4'!$B14*Calcolo!$D$5</f>
        <v>0</v>
      </c>
      <c r="D78" s="115">
        <f>Calcolo!$L$12</f>
        <v>0.5</v>
      </c>
      <c r="E78" s="113">
        <f t="shared" si="6"/>
        <v>0</v>
      </c>
      <c r="F78" s="116">
        <f t="shared" si="7"/>
        <v>0</v>
      </c>
      <c r="G78" s="116">
        <f t="shared" si="8"/>
        <v>0</v>
      </c>
      <c r="H78" s="116">
        <f t="shared" si="9"/>
        <v>0</v>
      </c>
      <c r="I78" s="116">
        <f t="shared" si="10"/>
        <v>0</v>
      </c>
      <c r="J78" s="117">
        <f t="shared" si="12"/>
        <v>0</v>
      </c>
    </row>
    <row r="79" spans="2:10" ht="13" thickBot="1" x14ac:dyDescent="0.3">
      <c r="B79" s="92">
        <f>'Emissioni CH4'!A15</f>
        <v>2010</v>
      </c>
      <c r="C79" s="114">
        <f>'Emissioni CH4'!$B15*Calcolo!$D$5</f>
        <v>0</v>
      </c>
      <c r="D79" s="115">
        <f>Calcolo!$L$12</f>
        <v>0.5</v>
      </c>
      <c r="E79" s="113">
        <f t="shared" si="6"/>
        <v>0</v>
      </c>
      <c r="F79" s="116">
        <f t="shared" si="7"/>
        <v>0</v>
      </c>
      <c r="G79" s="116">
        <f t="shared" si="8"/>
        <v>0</v>
      </c>
      <c r="H79" s="116">
        <f t="shared" si="9"/>
        <v>0</v>
      </c>
      <c r="I79" s="116">
        <f t="shared" si="10"/>
        <v>0</v>
      </c>
      <c r="J79" s="117">
        <f t="shared" si="12"/>
        <v>0</v>
      </c>
    </row>
    <row r="80" spans="2:10" ht="13" thickBot="1" x14ac:dyDescent="0.3">
      <c r="B80" s="92">
        <f>'Emissioni CH4'!A16</f>
        <v>2011</v>
      </c>
      <c r="C80" s="114">
        <f>'Emissioni CH4'!$B16*Calcolo!$D$5</f>
        <v>0</v>
      </c>
      <c r="D80" s="115">
        <f>Calcolo!$L$12</f>
        <v>0.5</v>
      </c>
      <c r="E80" s="113">
        <f t="shared" si="6"/>
        <v>0</v>
      </c>
      <c r="F80" s="116">
        <f t="shared" si="7"/>
        <v>0</v>
      </c>
      <c r="G80" s="116">
        <f t="shared" si="8"/>
        <v>0</v>
      </c>
      <c r="H80" s="116">
        <f t="shared" si="9"/>
        <v>0</v>
      </c>
      <c r="I80" s="116">
        <f t="shared" si="10"/>
        <v>0</v>
      </c>
      <c r="J80" s="117">
        <f t="shared" si="12"/>
        <v>0</v>
      </c>
    </row>
    <row r="81" spans="2:10" ht="13" thickBot="1" x14ac:dyDescent="0.3">
      <c r="B81" s="92">
        <f>'Emissioni CH4'!A17</f>
        <v>2012</v>
      </c>
      <c r="C81" s="114">
        <f>'Emissioni CH4'!$B17*Calcolo!$D$5</f>
        <v>0</v>
      </c>
      <c r="D81" s="115">
        <f>Calcolo!$L$12</f>
        <v>0.5</v>
      </c>
      <c r="E81" s="113">
        <f t="shared" si="6"/>
        <v>0</v>
      </c>
      <c r="F81" s="116">
        <f t="shared" si="7"/>
        <v>0</v>
      </c>
      <c r="G81" s="116">
        <f t="shared" si="8"/>
        <v>0</v>
      </c>
      <c r="H81" s="116">
        <f t="shared" si="9"/>
        <v>0</v>
      </c>
      <c r="I81" s="116">
        <f t="shared" si="10"/>
        <v>0</v>
      </c>
      <c r="J81" s="117">
        <f t="shared" si="12"/>
        <v>0</v>
      </c>
    </row>
    <row r="82" spans="2:10" ht="13" thickBot="1" x14ac:dyDescent="0.3">
      <c r="B82" s="92">
        <f>'Emissioni CH4'!A18</f>
        <v>2013</v>
      </c>
      <c r="C82" s="114">
        <f>'Emissioni CH4'!$B18*Calcolo!$D$5</f>
        <v>0</v>
      </c>
      <c r="D82" s="115">
        <f>Calcolo!$L$12</f>
        <v>0.5</v>
      </c>
      <c r="E82" s="113">
        <f t="shared" si="6"/>
        <v>0</v>
      </c>
      <c r="F82" s="116">
        <f t="shared" si="7"/>
        <v>0</v>
      </c>
      <c r="G82" s="116">
        <f t="shared" si="8"/>
        <v>0</v>
      </c>
      <c r="H82" s="116">
        <f t="shared" si="9"/>
        <v>0</v>
      </c>
      <c r="I82" s="116">
        <f t="shared" si="10"/>
        <v>0</v>
      </c>
      <c r="J82" s="117">
        <f t="shared" si="12"/>
        <v>0</v>
      </c>
    </row>
    <row r="83" spans="2:10" ht="13" thickBot="1" x14ac:dyDescent="0.3">
      <c r="B83" s="92">
        <f>'Emissioni CH4'!A19</f>
        <v>2014</v>
      </c>
      <c r="C83" s="114">
        <f>'Emissioni CH4'!$B19*Calcolo!$D$5</f>
        <v>0</v>
      </c>
      <c r="D83" s="115">
        <f>Calcolo!$L$12</f>
        <v>0.5</v>
      </c>
      <c r="E83" s="113">
        <f t="shared" ref="E83:E99" si="13">C83*$I$6*$I$7*D83</f>
        <v>0</v>
      </c>
      <c r="F83" s="116">
        <f t="shared" ref="F83:F99" si="14">E83*$I$12</f>
        <v>0</v>
      </c>
      <c r="G83" s="116">
        <f t="shared" ref="G83:G99" si="15">E83*(1-$I$12)</f>
        <v>0</v>
      </c>
      <c r="H83" s="116">
        <f t="shared" ref="H83:H99" si="16">F83+H82*$I$10</f>
        <v>0</v>
      </c>
      <c r="I83" s="116">
        <f t="shared" ref="I83:I99" si="17">H82*(1-$I$10)+G83</f>
        <v>0</v>
      </c>
      <c r="J83" s="117">
        <f t="shared" si="12"/>
        <v>0</v>
      </c>
    </row>
    <row r="84" spans="2:10" ht="13" thickBot="1" x14ac:dyDescent="0.3">
      <c r="B84" s="92">
        <f>'Emissioni CH4'!A20</f>
        <v>2015</v>
      </c>
      <c r="C84" s="114">
        <f>'Emissioni CH4'!$B20*Calcolo!$D$5</f>
        <v>0</v>
      </c>
      <c r="D84" s="115">
        <f>Calcolo!$L$12</f>
        <v>0.5</v>
      </c>
      <c r="E84" s="113">
        <f t="shared" si="13"/>
        <v>0</v>
      </c>
      <c r="F84" s="116">
        <f t="shared" si="14"/>
        <v>0</v>
      </c>
      <c r="G84" s="116">
        <f t="shared" si="15"/>
        <v>0</v>
      </c>
      <c r="H84" s="116">
        <f t="shared" si="16"/>
        <v>0</v>
      </c>
      <c r="I84" s="116">
        <f t="shared" si="17"/>
        <v>0</v>
      </c>
      <c r="J84" s="117">
        <f t="shared" si="12"/>
        <v>0</v>
      </c>
    </row>
    <row r="85" spans="2:10" ht="13" thickBot="1" x14ac:dyDescent="0.3">
      <c r="B85" s="92">
        <f>'Emissioni CH4'!A21</f>
        <v>2016</v>
      </c>
      <c r="C85" s="114">
        <f>'Emissioni CH4'!$B21*Calcolo!$D$5</f>
        <v>0</v>
      </c>
      <c r="D85" s="115">
        <f>Calcolo!$L$12</f>
        <v>0.5</v>
      </c>
      <c r="E85" s="113">
        <f t="shared" si="13"/>
        <v>0</v>
      </c>
      <c r="F85" s="116">
        <f t="shared" si="14"/>
        <v>0</v>
      </c>
      <c r="G85" s="116">
        <f t="shared" si="15"/>
        <v>0</v>
      </c>
      <c r="H85" s="116">
        <f t="shared" si="16"/>
        <v>0</v>
      </c>
      <c r="I85" s="116">
        <f t="shared" si="17"/>
        <v>0</v>
      </c>
      <c r="J85" s="117">
        <f t="shared" si="12"/>
        <v>0</v>
      </c>
    </row>
    <row r="86" spans="2:10" ht="13" thickBot="1" x14ac:dyDescent="0.3">
      <c r="B86" s="92">
        <f>'Emissioni CH4'!A22</f>
        <v>2017</v>
      </c>
      <c r="C86" s="114">
        <f>'Emissioni CH4'!$B22*Calcolo!$D$5</f>
        <v>0</v>
      </c>
      <c r="D86" s="115">
        <f>Calcolo!$L$12</f>
        <v>0.5</v>
      </c>
      <c r="E86" s="113">
        <f t="shared" si="13"/>
        <v>0</v>
      </c>
      <c r="F86" s="116">
        <f t="shared" si="14"/>
        <v>0</v>
      </c>
      <c r="G86" s="116">
        <f t="shared" si="15"/>
        <v>0</v>
      </c>
      <c r="H86" s="116">
        <f t="shared" si="16"/>
        <v>0</v>
      </c>
      <c r="I86" s="116">
        <f t="shared" si="17"/>
        <v>0</v>
      </c>
      <c r="J86" s="117">
        <f t="shared" si="12"/>
        <v>0</v>
      </c>
    </row>
    <row r="87" spans="2:10" ht="13" thickBot="1" x14ac:dyDescent="0.3">
      <c r="B87" s="92">
        <f>'Emissioni CH4'!A23</f>
        <v>2018</v>
      </c>
      <c r="C87" s="114">
        <f>'Emissioni CH4'!$B23*Calcolo!$D$5</f>
        <v>0</v>
      </c>
      <c r="D87" s="115">
        <f>Calcolo!$L$12</f>
        <v>0.5</v>
      </c>
      <c r="E87" s="113">
        <f t="shared" si="13"/>
        <v>0</v>
      </c>
      <c r="F87" s="116">
        <f t="shared" si="14"/>
        <v>0</v>
      </c>
      <c r="G87" s="116">
        <f t="shared" si="15"/>
        <v>0</v>
      </c>
      <c r="H87" s="116">
        <f t="shared" si="16"/>
        <v>0</v>
      </c>
      <c r="I87" s="116">
        <f t="shared" si="17"/>
        <v>0</v>
      </c>
      <c r="J87" s="117">
        <f t="shared" si="12"/>
        <v>0</v>
      </c>
    </row>
    <row r="88" spans="2:10" ht="13" thickBot="1" x14ac:dyDescent="0.3">
      <c r="B88" s="92">
        <f>'Emissioni CH4'!A24</f>
        <v>2019</v>
      </c>
      <c r="C88" s="114">
        <f>'Emissioni CH4'!$B24*Calcolo!$D$5</f>
        <v>0</v>
      </c>
      <c r="D88" s="115">
        <f>Calcolo!$L$12</f>
        <v>0.5</v>
      </c>
      <c r="E88" s="113">
        <f t="shared" si="13"/>
        <v>0</v>
      </c>
      <c r="F88" s="116">
        <f t="shared" si="14"/>
        <v>0</v>
      </c>
      <c r="G88" s="116">
        <f t="shared" si="15"/>
        <v>0</v>
      </c>
      <c r="H88" s="116">
        <f t="shared" si="16"/>
        <v>0</v>
      </c>
      <c r="I88" s="116">
        <f t="shared" si="17"/>
        <v>0</v>
      </c>
      <c r="J88" s="117">
        <f t="shared" si="12"/>
        <v>0</v>
      </c>
    </row>
    <row r="89" spans="2:10" ht="13" thickBot="1" x14ac:dyDescent="0.3">
      <c r="B89" s="92">
        <f>'Emissioni CH4'!A25</f>
        <v>2020</v>
      </c>
      <c r="C89" s="114">
        <f>'Emissioni CH4'!$B25*Calcolo!$D$5</f>
        <v>0</v>
      </c>
      <c r="D89" s="115">
        <f>Calcolo!$L$12</f>
        <v>0.5</v>
      </c>
      <c r="E89" s="113">
        <f t="shared" si="13"/>
        <v>0</v>
      </c>
      <c r="F89" s="116">
        <f t="shared" si="14"/>
        <v>0</v>
      </c>
      <c r="G89" s="116">
        <f t="shared" si="15"/>
        <v>0</v>
      </c>
      <c r="H89" s="116">
        <f t="shared" si="16"/>
        <v>0</v>
      </c>
      <c r="I89" s="116">
        <f t="shared" si="17"/>
        <v>0</v>
      </c>
      <c r="J89" s="117">
        <f t="shared" si="12"/>
        <v>0</v>
      </c>
    </row>
    <row r="90" spans="2:10" ht="13" thickBot="1" x14ac:dyDescent="0.3">
      <c r="B90" s="92">
        <f>'Emissioni CH4'!A26</f>
        <v>2021</v>
      </c>
      <c r="C90" s="114">
        <f>'Emissioni CH4'!$B26*Calcolo!$D$5</f>
        <v>0</v>
      </c>
      <c r="D90" s="115">
        <f>Calcolo!$L$12</f>
        <v>0.5</v>
      </c>
      <c r="E90" s="113">
        <f t="shared" si="13"/>
        <v>0</v>
      </c>
      <c r="F90" s="116">
        <f t="shared" si="14"/>
        <v>0</v>
      </c>
      <c r="G90" s="116">
        <f t="shared" si="15"/>
        <v>0</v>
      </c>
      <c r="H90" s="116">
        <f t="shared" si="16"/>
        <v>0</v>
      </c>
      <c r="I90" s="116">
        <f t="shared" si="17"/>
        <v>0</v>
      </c>
      <c r="J90" s="117">
        <f t="shared" si="12"/>
        <v>0</v>
      </c>
    </row>
    <row r="91" spans="2:10" ht="13" thickBot="1" x14ac:dyDescent="0.3">
      <c r="B91" s="92">
        <f>'Emissioni CH4'!A27</f>
        <v>2022</v>
      </c>
      <c r="C91" s="114">
        <f>'Emissioni CH4'!$B27*Calcolo!$D$5</f>
        <v>0</v>
      </c>
      <c r="D91" s="115">
        <f>Calcolo!$L$12</f>
        <v>0.5</v>
      </c>
      <c r="E91" s="113">
        <f t="shared" si="13"/>
        <v>0</v>
      </c>
      <c r="F91" s="116">
        <f t="shared" si="14"/>
        <v>0</v>
      </c>
      <c r="G91" s="116">
        <f t="shared" si="15"/>
        <v>0</v>
      </c>
      <c r="H91" s="116">
        <f t="shared" si="16"/>
        <v>0</v>
      </c>
      <c r="I91" s="116">
        <f t="shared" si="17"/>
        <v>0</v>
      </c>
      <c r="J91" s="117">
        <f t="shared" si="12"/>
        <v>0</v>
      </c>
    </row>
    <row r="92" spans="2:10" ht="13" thickBot="1" x14ac:dyDescent="0.3">
      <c r="B92" s="92">
        <f>'Emissioni CH4'!A28</f>
        <v>2023</v>
      </c>
      <c r="C92" s="114">
        <f>'Emissioni CH4'!$B28*Calcolo!$D$5</f>
        <v>0</v>
      </c>
      <c r="D92" s="115">
        <f>Calcolo!$L$12</f>
        <v>0.5</v>
      </c>
      <c r="E92" s="113">
        <f t="shared" si="13"/>
        <v>0</v>
      </c>
      <c r="F92" s="116">
        <f t="shared" si="14"/>
        <v>0</v>
      </c>
      <c r="G92" s="116">
        <f t="shared" si="15"/>
        <v>0</v>
      </c>
      <c r="H92" s="116">
        <f t="shared" si="16"/>
        <v>0</v>
      </c>
      <c r="I92" s="116">
        <f t="shared" si="17"/>
        <v>0</v>
      </c>
      <c r="J92" s="117">
        <f t="shared" si="12"/>
        <v>0</v>
      </c>
    </row>
    <row r="93" spans="2:10" ht="13" thickBot="1" x14ac:dyDescent="0.3">
      <c r="B93" s="92">
        <f>'Emissioni CH4'!A29</f>
        <v>2024</v>
      </c>
      <c r="C93" s="114">
        <f>'Emissioni CH4'!$B29*Calcolo!$D$5</f>
        <v>0</v>
      </c>
      <c r="D93" s="115">
        <f>Calcolo!$L$12</f>
        <v>0.5</v>
      </c>
      <c r="E93" s="113">
        <f t="shared" si="13"/>
        <v>0</v>
      </c>
      <c r="F93" s="116">
        <f t="shared" si="14"/>
        <v>0</v>
      </c>
      <c r="G93" s="116">
        <f t="shared" si="15"/>
        <v>0</v>
      </c>
      <c r="H93" s="116">
        <f t="shared" si="16"/>
        <v>0</v>
      </c>
      <c r="I93" s="116">
        <f t="shared" si="17"/>
        <v>0</v>
      </c>
      <c r="J93" s="117">
        <f t="shared" si="12"/>
        <v>0</v>
      </c>
    </row>
    <row r="94" spans="2:10" ht="13" thickBot="1" x14ac:dyDescent="0.3">
      <c r="B94" s="92">
        <f>'Emissioni CH4'!A30</f>
        <v>2025</v>
      </c>
      <c r="C94" s="114">
        <f>'Emissioni CH4'!$B30*Calcolo!$D$5</f>
        <v>0</v>
      </c>
      <c r="D94" s="115">
        <f>Calcolo!$L$12</f>
        <v>0.5</v>
      </c>
      <c r="E94" s="113">
        <f t="shared" si="13"/>
        <v>0</v>
      </c>
      <c r="F94" s="116">
        <f t="shared" si="14"/>
        <v>0</v>
      </c>
      <c r="G94" s="116">
        <f t="shared" si="15"/>
        <v>0</v>
      </c>
      <c r="H94" s="116">
        <f t="shared" si="16"/>
        <v>0</v>
      </c>
      <c r="I94" s="116">
        <f t="shared" si="17"/>
        <v>0</v>
      </c>
      <c r="J94" s="117">
        <f t="shared" si="12"/>
        <v>0</v>
      </c>
    </row>
    <row r="95" spans="2:10" ht="13" thickBot="1" x14ac:dyDescent="0.3">
      <c r="B95" s="92">
        <f>'Emissioni CH4'!A31</f>
        <v>2026</v>
      </c>
      <c r="C95" s="114">
        <f>'Emissioni CH4'!$B31*Calcolo!$D$5</f>
        <v>0</v>
      </c>
      <c r="D95" s="115">
        <f>Calcolo!$L$12</f>
        <v>0.5</v>
      </c>
      <c r="E95" s="113">
        <f t="shared" si="13"/>
        <v>0</v>
      </c>
      <c r="F95" s="116">
        <f t="shared" si="14"/>
        <v>0</v>
      </c>
      <c r="G95" s="116">
        <f t="shared" si="15"/>
        <v>0</v>
      </c>
      <c r="H95" s="116">
        <f t="shared" si="16"/>
        <v>0</v>
      </c>
      <c r="I95" s="116">
        <f t="shared" si="17"/>
        <v>0</v>
      </c>
      <c r="J95" s="117">
        <f t="shared" si="12"/>
        <v>0</v>
      </c>
    </row>
    <row r="96" spans="2:10" ht="13" thickBot="1" x14ac:dyDescent="0.3">
      <c r="B96" s="92">
        <f>'Emissioni CH4'!A32</f>
        <v>2027</v>
      </c>
      <c r="C96" s="114">
        <f>'Emissioni CH4'!$B32*Calcolo!$D$5</f>
        <v>0</v>
      </c>
      <c r="D96" s="115">
        <f>Calcolo!$L$12</f>
        <v>0.5</v>
      </c>
      <c r="E96" s="113">
        <f t="shared" si="13"/>
        <v>0</v>
      </c>
      <c r="F96" s="116">
        <f t="shared" si="14"/>
        <v>0</v>
      </c>
      <c r="G96" s="116">
        <f t="shared" si="15"/>
        <v>0</v>
      </c>
      <c r="H96" s="116">
        <f t="shared" si="16"/>
        <v>0</v>
      </c>
      <c r="I96" s="116">
        <f t="shared" si="17"/>
        <v>0</v>
      </c>
      <c r="J96" s="117">
        <f t="shared" si="12"/>
        <v>0</v>
      </c>
    </row>
    <row r="97" spans="2:10" ht="13" thickBot="1" x14ac:dyDescent="0.3">
      <c r="B97" s="92">
        <f>'Emissioni CH4'!A33</f>
        <v>2028</v>
      </c>
      <c r="C97" s="114">
        <f>'Emissioni CH4'!$B33*Calcolo!$D$5</f>
        <v>0</v>
      </c>
      <c r="D97" s="115">
        <f>Calcolo!$L$12</f>
        <v>0.5</v>
      </c>
      <c r="E97" s="113">
        <f t="shared" si="13"/>
        <v>0</v>
      </c>
      <c r="F97" s="116">
        <f t="shared" si="14"/>
        <v>0</v>
      </c>
      <c r="G97" s="116">
        <f t="shared" si="15"/>
        <v>0</v>
      </c>
      <c r="H97" s="116">
        <f t="shared" si="16"/>
        <v>0</v>
      </c>
      <c r="I97" s="116">
        <f t="shared" si="17"/>
        <v>0</v>
      </c>
      <c r="J97" s="117">
        <f t="shared" si="12"/>
        <v>0</v>
      </c>
    </row>
    <row r="98" spans="2:10" ht="13" thickBot="1" x14ac:dyDescent="0.3">
      <c r="B98" s="92">
        <f>'Emissioni CH4'!A34</f>
        <v>2029</v>
      </c>
      <c r="C98" s="114">
        <f>'Emissioni CH4'!$B34*Calcolo!$D$5</f>
        <v>0</v>
      </c>
      <c r="D98" s="115">
        <f>Calcolo!$L$12</f>
        <v>0.5</v>
      </c>
      <c r="E98" s="113">
        <f t="shared" si="13"/>
        <v>0</v>
      </c>
      <c r="F98" s="116">
        <f t="shared" si="14"/>
        <v>0</v>
      </c>
      <c r="G98" s="116">
        <f t="shared" si="15"/>
        <v>0</v>
      </c>
      <c r="H98" s="116">
        <f t="shared" si="16"/>
        <v>0</v>
      </c>
      <c r="I98" s="116">
        <f t="shared" si="17"/>
        <v>0</v>
      </c>
      <c r="J98" s="117">
        <f t="shared" si="12"/>
        <v>0</v>
      </c>
    </row>
    <row r="99" spans="2:10" ht="13" thickBot="1" x14ac:dyDescent="0.3">
      <c r="B99" s="92">
        <f>'Emissioni CH4'!A35</f>
        <v>2030</v>
      </c>
      <c r="C99" s="114">
        <f>'Emissioni CH4'!$B35*Calcolo!$D$5</f>
        <v>0</v>
      </c>
      <c r="D99" s="115">
        <f>Calcolo!$L$12</f>
        <v>0.5</v>
      </c>
      <c r="E99" s="113">
        <f t="shared" si="13"/>
        <v>0</v>
      </c>
      <c r="F99" s="118">
        <f t="shared" si="14"/>
        <v>0</v>
      </c>
      <c r="G99" s="118">
        <f t="shared" si="15"/>
        <v>0</v>
      </c>
      <c r="H99" s="118">
        <f t="shared" si="16"/>
        <v>0</v>
      </c>
      <c r="I99" s="118">
        <f t="shared" si="17"/>
        <v>0</v>
      </c>
      <c r="J99" s="117">
        <f t="shared" si="12"/>
        <v>0</v>
      </c>
    </row>
  </sheetData>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99"/>
  <sheetViews>
    <sheetView workbookViewId="0">
      <selection activeCell="A10" sqref="A10"/>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1796875" style="20" customWidth="1"/>
    <col min="9" max="9" width="12" style="20" customWidth="1"/>
    <col min="10" max="10" width="10.26953125" style="20" customWidth="1"/>
    <col min="11" max="16384" width="11.453125" style="24"/>
  </cols>
  <sheetData>
    <row r="2" spans="1:13" ht="15.5" x14ac:dyDescent="0.35">
      <c r="B2" s="21" t="s">
        <v>49</v>
      </c>
      <c r="C2" s="26"/>
      <c r="D2" s="22"/>
      <c r="E2" s="23"/>
      <c r="F2" s="23"/>
      <c r="G2" s="23"/>
      <c r="H2" s="23"/>
      <c r="I2" s="23"/>
      <c r="J2" s="23"/>
    </row>
    <row r="3" spans="1:13" ht="15.5" x14ac:dyDescent="0.35">
      <c r="B3" s="25" t="str">
        <f>IF(Select2=2,"Having chosen the bulk waste option, this sheet applies only to Harvested Wood Products calculations","")</f>
        <v/>
      </c>
      <c r="C3" s="26"/>
      <c r="D3" s="22"/>
      <c r="E3" s="23"/>
      <c r="F3" s="23"/>
      <c r="G3" s="23"/>
      <c r="H3" s="23"/>
      <c r="I3" s="23"/>
      <c r="J3" s="23"/>
    </row>
    <row r="4" spans="1:13" ht="16" thickBot="1" x14ac:dyDescent="0.4">
      <c r="B4" s="102"/>
      <c r="C4" s="28"/>
      <c r="D4" s="29"/>
      <c r="E4" s="30"/>
      <c r="F4" s="30"/>
      <c r="G4" s="30"/>
      <c r="H4" s="30"/>
      <c r="I4" s="30"/>
      <c r="J4" s="30"/>
    </row>
    <row r="5" spans="1:13" ht="13.5" thickBot="1" x14ac:dyDescent="0.35">
      <c r="B5" s="31"/>
      <c r="C5" s="32"/>
      <c r="D5" s="33"/>
      <c r="E5" s="34"/>
      <c r="F5" s="34"/>
      <c r="G5" s="34"/>
      <c r="H5" s="34"/>
      <c r="I5" s="35" t="s">
        <v>50</v>
      </c>
      <c r="J5" s="34"/>
    </row>
    <row r="6" spans="1:13" ht="13" x14ac:dyDescent="0.3">
      <c r="B6" s="31"/>
      <c r="C6" s="32"/>
      <c r="D6" s="36" t="s">
        <v>24</v>
      </c>
      <c r="E6" s="37"/>
      <c r="F6" s="37"/>
      <c r="G6" s="38"/>
      <c r="H6" s="39" t="s">
        <v>24</v>
      </c>
      <c r="I6" s="131">
        <v>0.2</v>
      </c>
      <c r="J6" s="111"/>
    </row>
    <row r="7" spans="1:13" ht="13.5" thickBot="1" x14ac:dyDescent="0.35">
      <c r="B7" s="31"/>
      <c r="C7" s="32"/>
      <c r="D7" s="40" t="s">
        <v>25</v>
      </c>
      <c r="E7" s="41"/>
      <c r="F7" s="41"/>
      <c r="G7" s="42"/>
      <c r="H7" s="43" t="s">
        <v>25</v>
      </c>
      <c r="I7" s="132">
        <v>0.7</v>
      </c>
      <c r="J7" s="111"/>
    </row>
    <row r="8" spans="1:13" x14ac:dyDescent="0.25">
      <c r="D8" s="36" t="s">
        <v>76</v>
      </c>
      <c r="E8" s="37"/>
      <c r="F8" s="37"/>
      <c r="G8" s="38"/>
      <c r="H8" s="39" t="s">
        <v>26</v>
      </c>
      <c r="I8" s="133">
        <v>0.1</v>
      </c>
      <c r="J8" s="112"/>
    </row>
    <row r="9" spans="1:13" ht="15.5" x14ac:dyDescent="0.4">
      <c r="D9" s="134" t="s">
        <v>60</v>
      </c>
      <c r="E9" s="46"/>
      <c r="F9" s="46"/>
      <c r="G9" s="47"/>
      <c r="H9" s="48" t="s">
        <v>27</v>
      </c>
      <c r="I9" s="130">
        <f>LN(2)/$I$8</f>
        <v>6.9314718055994522</v>
      </c>
      <c r="J9" s="44"/>
    </row>
    <row r="10" spans="1:13" x14ac:dyDescent="0.25">
      <c r="D10" s="49" t="s">
        <v>28</v>
      </c>
      <c r="E10" s="50"/>
      <c r="F10" s="50"/>
      <c r="G10" s="51"/>
      <c r="H10" s="52" t="s">
        <v>29</v>
      </c>
      <c r="I10" s="53">
        <f>EXP(-$I$8)</f>
        <v>0.90483741803595952</v>
      </c>
      <c r="J10" s="44"/>
    </row>
    <row r="11" spans="1:13" x14ac:dyDescent="0.25">
      <c r="D11" s="49" t="s">
        <v>61</v>
      </c>
      <c r="E11" s="50"/>
      <c r="F11" s="50"/>
      <c r="G11" s="51"/>
      <c r="H11" s="52" t="s">
        <v>30</v>
      </c>
      <c r="I11" s="53">
        <v>13</v>
      </c>
      <c r="J11" s="44"/>
    </row>
    <row r="12" spans="1:13" ht="13" thickBot="1" x14ac:dyDescent="0.3">
      <c r="D12" s="54" t="s">
        <v>31</v>
      </c>
      <c r="E12" s="55"/>
      <c r="F12" s="55"/>
      <c r="G12" s="56"/>
      <c r="H12" s="57" t="s">
        <v>32</v>
      </c>
      <c r="I12" s="58">
        <f>EXP(-$I$8*((13-I11)/12))</f>
        <v>1</v>
      </c>
      <c r="J12" s="44"/>
    </row>
    <row r="13" spans="1:13" ht="13" thickBot="1" x14ac:dyDescent="0.3">
      <c r="C13" s="59"/>
      <c r="D13" s="60" t="s">
        <v>33</v>
      </c>
      <c r="E13" s="61"/>
      <c r="F13" s="61"/>
      <c r="G13" s="62"/>
      <c r="H13" s="63" t="s">
        <v>34</v>
      </c>
      <c r="I13" s="64">
        <v>0.5</v>
      </c>
      <c r="J13" s="44"/>
    </row>
    <row r="14" spans="1:13" ht="13" thickBot="1" x14ac:dyDescent="0.3">
      <c r="E14" s="44"/>
      <c r="F14" s="44"/>
      <c r="G14" s="44"/>
      <c r="H14" s="44"/>
      <c r="I14" s="44"/>
      <c r="J14" s="44"/>
    </row>
    <row r="15" spans="1:13" ht="50" x14ac:dyDescent="0.25">
      <c r="B15" s="66" t="s">
        <v>39</v>
      </c>
      <c r="C15" s="67" t="s">
        <v>52</v>
      </c>
      <c r="D15" s="68" t="s">
        <v>41</v>
      </c>
      <c r="E15" s="69" t="s">
        <v>58</v>
      </c>
      <c r="F15" s="69" t="s">
        <v>57</v>
      </c>
      <c r="G15" s="69" t="s">
        <v>56</v>
      </c>
      <c r="H15" s="69" t="s">
        <v>55</v>
      </c>
      <c r="I15" s="69" t="s">
        <v>54</v>
      </c>
      <c r="J15" s="70" t="s">
        <v>53</v>
      </c>
      <c r="M15" s="104"/>
    </row>
    <row r="16" spans="1:13" ht="23.5" x14ac:dyDescent="0.25">
      <c r="A16" s="100"/>
      <c r="B16" s="71"/>
      <c r="C16" s="72" t="s">
        <v>42</v>
      </c>
      <c r="D16" s="73" t="s">
        <v>41</v>
      </c>
      <c r="E16" s="74" t="s">
        <v>23</v>
      </c>
      <c r="F16" s="74" t="s">
        <v>35</v>
      </c>
      <c r="G16" s="74" t="s">
        <v>36</v>
      </c>
      <c r="H16" s="74" t="s">
        <v>43</v>
      </c>
      <c r="I16" s="74" t="s">
        <v>44</v>
      </c>
      <c r="J16" s="75" t="s">
        <v>37</v>
      </c>
    </row>
    <row r="17" spans="2:10" ht="13" thickBot="1" x14ac:dyDescent="0.3">
      <c r="B17" s="76"/>
      <c r="C17" s="77" t="s">
        <v>45</v>
      </c>
      <c r="D17" s="78" t="s">
        <v>46</v>
      </c>
      <c r="E17" s="79" t="s">
        <v>45</v>
      </c>
      <c r="F17" s="79" t="s">
        <v>45</v>
      </c>
      <c r="G17" s="79" t="s">
        <v>45</v>
      </c>
      <c r="H17" s="79" t="s">
        <v>45</v>
      </c>
      <c r="I17" s="79" t="s">
        <v>45</v>
      </c>
      <c r="J17" s="80" t="s">
        <v>45</v>
      </c>
    </row>
    <row r="18" spans="2:10" ht="13" thickBot="1" x14ac:dyDescent="0.3">
      <c r="B18" s="81"/>
      <c r="C18" s="82"/>
      <c r="D18" s="83"/>
      <c r="E18" s="84"/>
      <c r="F18" s="85"/>
      <c r="G18" s="85"/>
      <c r="H18" s="85"/>
      <c r="I18" s="85"/>
      <c r="J18" s="86"/>
    </row>
    <row r="19" spans="2:10" ht="13" hidden="1" thickBot="1" x14ac:dyDescent="0.3">
      <c r="B19" s="87">
        <f>[1]Amnt_Deposited!B11</f>
        <v>1950</v>
      </c>
      <c r="C19" s="88">
        <v>0</v>
      </c>
      <c r="D19" s="99">
        <f>[1]MCF!X18</f>
        <v>0.70499999999999996</v>
      </c>
      <c r="E19" s="89">
        <f t="shared" ref="E19:E50" si="0">C19*$I$6*$I$7*D19</f>
        <v>0</v>
      </c>
      <c r="F19" s="90">
        <f t="shared" ref="F19:F50" si="1">E19*$I$12</f>
        <v>0</v>
      </c>
      <c r="G19" s="90">
        <f t="shared" ref="G19:G50" si="2">E19*(1-$I$12)</f>
        <v>0</v>
      </c>
      <c r="H19" s="90">
        <f t="shared" ref="H19:H50" si="3">F19+H18*$I$10</f>
        <v>0</v>
      </c>
      <c r="I19" s="90">
        <f t="shared" ref="I19:I50" si="4">H18*(1-$I$10)+G19</f>
        <v>0</v>
      </c>
      <c r="J19" s="91">
        <f t="shared" ref="J19:J50" si="5">I19*CH4_fraction*conv</f>
        <v>0</v>
      </c>
    </row>
    <row r="20" spans="2:10" ht="13" hidden="1" thickBot="1" x14ac:dyDescent="0.3">
      <c r="B20" s="92">
        <f>[1]Amnt_Deposited!B12</f>
        <v>1951</v>
      </c>
      <c r="C20" s="88">
        <v>0</v>
      </c>
      <c r="D20" s="96">
        <f>[1]MCF!X19</f>
        <v>0.70499999999999996</v>
      </c>
      <c r="E20" s="89">
        <f t="shared" si="0"/>
        <v>0</v>
      </c>
      <c r="F20" s="93">
        <f t="shared" si="1"/>
        <v>0</v>
      </c>
      <c r="G20" s="93">
        <f t="shared" si="2"/>
        <v>0</v>
      </c>
      <c r="H20" s="93">
        <f t="shared" si="3"/>
        <v>0</v>
      </c>
      <c r="I20" s="93">
        <f t="shared" si="4"/>
        <v>0</v>
      </c>
      <c r="J20" s="94">
        <f t="shared" si="5"/>
        <v>0</v>
      </c>
    </row>
    <row r="21" spans="2:10" ht="13" hidden="1" thickBot="1" x14ac:dyDescent="0.3">
      <c r="B21" s="92">
        <f>[1]Amnt_Deposited!B13</f>
        <v>1952</v>
      </c>
      <c r="C21" s="88">
        <v>0</v>
      </c>
      <c r="D21" s="96">
        <f>[1]MCF!X20</f>
        <v>0.70499999999999996</v>
      </c>
      <c r="E21" s="89">
        <f t="shared" si="0"/>
        <v>0</v>
      </c>
      <c r="F21" s="93">
        <f t="shared" si="1"/>
        <v>0</v>
      </c>
      <c r="G21" s="93">
        <f t="shared" si="2"/>
        <v>0</v>
      </c>
      <c r="H21" s="93">
        <f t="shared" si="3"/>
        <v>0</v>
      </c>
      <c r="I21" s="93">
        <f t="shared" si="4"/>
        <v>0</v>
      </c>
      <c r="J21" s="94">
        <f t="shared" si="5"/>
        <v>0</v>
      </c>
    </row>
    <row r="22" spans="2:10" ht="13" hidden="1" thickBot="1" x14ac:dyDescent="0.3">
      <c r="B22" s="92">
        <f>[1]Amnt_Deposited!B14</f>
        <v>1953</v>
      </c>
      <c r="C22" s="88">
        <v>0</v>
      </c>
      <c r="D22" s="96">
        <f>[1]MCF!X21</f>
        <v>0.70499999999999996</v>
      </c>
      <c r="E22" s="89">
        <f t="shared" si="0"/>
        <v>0</v>
      </c>
      <c r="F22" s="93">
        <f t="shared" si="1"/>
        <v>0</v>
      </c>
      <c r="G22" s="93">
        <f t="shared" si="2"/>
        <v>0</v>
      </c>
      <c r="H22" s="93">
        <f t="shared" si="3"/>
        <v>0</v>
      </c>
      <c r="I22" s="93">
        <f t="shared" si="4"/>
        <v>0</v>
      </c>
      <c r="J22" s="94">
        <f t="shared" si="5"/>
        <v>0</v>
      </c>
    </row>
    <row r="23" spans="2:10" ht="13" hidden="1" thickBot="1" x14ac:dyDescent="0.3">
      <c r="B23" s="92">
        <f>[1]Amnt_Deposited!B15</f>
        <v>1954</v>
      </c>
      <c r="C23" s="88">
        <v>0</v>
      </c>
      <c r="D23" s="96">
        <f>[1]MCF!X22</f>
        <v>0.70499999999999996</v>
      </c>
      <c r="E23" s="89">
        <f t="shared" si="0"/>
        <v>0</v>
      </c>
      <c r="F23" s="93">
        <f t="shared" si="1"/>
        <v>0</v>
      </c>
      <c r="G23" s="93">
        <f t="shared" si="2"/>
        <v>0</v>
      </c>
      <c r="H23" s="93">
        <f t="shared" si="3"/>
        <v>0</v>
      </c>
      <c r="I23" s="93">
        <f t="shared" si="4"/>
        <v>0</v>
      </c>
      <c r="J23" s="94">
        <f t="shared" si="5"/>
        <v>0</v>
      </c>
    </row>
    <row r="24" spans="2:10" ht="13" hidden="1" thickBot="1" x14ac:dyDescent="0.3">
      <c r="B24" s="92">
        <f>[1]Amnt_Deposited!B16</f>
        <v>1955</v>
      </c>
      <c r="C24" s="88">
        <v>0</v>
      </c>
      <c r="D24" s="96">
        <f>[1]MCF!X23</f>
        <v>0.70499999999999996</v>
      </c>
      <c r="E24" s="89">
        <f t="shared" si="0"/>
        <v>0</v>
      </c>
      <c r="F24" s="93">
        <f t="shared" si="1"/>
        <v>0</v>
      </c>
      <c r="G24" s="93">
        <f t="shared" si="2"/>
        <v>0</v>
      </c>
      <c r="H24" s="93">
        <f t="shared" si="3"/>
        <v>0</v>
      </c>
      <c r="I24" s="93">
        <f t="shared" si="4"/>
        <v>0</v>
      </c>
      <c r="J24" s="94">
        <f t="shared" si="5"/>
        <v>0</v>
      </c>
    </row>
    <row r="25" spans="2:10" ht="13" hidden="1" thickBot="1" x14ac:dyDescent="0.3">
      <c r="B25" s="92">
        <f>[1]Amnt_Deposited!B17</f>
        <v>1956</v>
      </c>
      <c r="C25" s="88">
        <v>0</v>
      </c>
      <c r="D25" s="96">
        <f>[1]MCF!X24</f>
        <v>0.70499999999999996</v>
      </c>
      <c r="E25" s="89">
        <f t="shared" si="0"/>
        <v>0</v>
      </c>
      <c r="F25" s="93">
        <f t="shared" si="1"/>
        <v>0</v>
      </c>
      <c r="G25" s="93">
        <f t="shared" si="2"/>
        <v>0</v>
      </c>
      <c r="H25" s="93">
        <f t="shared" si="3"/>
        <v>0</v>
      </c>
      <c r="I25" s="93">
        <f t="shared" si="4"/>
        <v>0</v>
      </c>
      <c r="J25" s="94">
        <f t="shared" si="5"/>
        <v>0</v>
      </c>
    </row>
    <row r="26" spans="2:10" ht="13" hidden="1" thickBot="1" x14ac:dyDescent="0.3">
      <c r="B26" s="92">
        <f>[1]Amnt_Deposited!B18</f>
        <v>1957</v>
      </c>
      <c r="C26" s="88">
        <v>0</v>
      </c>
      <c r="D26" s="96">
        <f>[1]MCF!X25</f>
        <v>0.70499999999999996</v>
      </c>
      <c r="E26" s="89">
        <f t="shared" si="0"/>
        <v>0</v>
      </c>
      <c r="F26" s="93">
        <f t="shared" si="1"/>
        <v>0</v>
      </c>
      <c r="G26" s="93">
        <f t="shared" si="2"/>
        <v>0</v>
      </c>
      <c r="H26" s="93">
        <f t="shared" si="3"/>
        <v>0</v>
      </c>
      <c r="I26" s="93">
        <f t="shared" si="4"/>
        <v>0</v>
      </c>
      <c r="J26" s="94">
        <f t="shared" si="5"/>
        <v>0</v>
      </c>
    </row>
    <row r="27" spans="2:10" ht="13" hidden="1" thickBot="1" x14ac:dyDescent="0.3">
      <c r="B27" s="92">
        <f>[1]Amnt_Deposited!B19</f>
        <v>1958</v>
      </c>
      <c r="C27" s="88">
        <v>0</v>
      </c>
      <c r="D27" s="96">
        <f>[1]MCF!X26</f>
        <v>0.70499999999999996</v>
      </c>
      <c r="E27" s="89">
        <f t="shared" si="0"/>
        <v>0</v>
      </c>
      <c r="F27" s="93">
        <f t="shared" si="1"/>
        <v>0</v>
      </c>
      <c r="G27" s="93">
        <f t="shared" si="2"/>
        <v>0</v>
      </c>
      <c r="H27" s="93">
        <f t="shared" si="3"/>
        <v>0</v>
      </c>
      <c r="I27" s="93">
        <f t="shared" si="4"/>
        <v>0</v>
      </c>
      <c r="J27" s="94">
        <f t="shared" si="5"/>
        <v>0</v>
      </c>
    </row>
    <row r="28" spans="2:10" ht="13" hidden="1" thickBot="1" x14ac:dyDescent="0.3">
      <c r="B28" s="92">
        <f>[1]Amnt_Deposited!B20</f>
        <v>1959</v>
      </c>
      <c r="C28" s="88">
        <v>0</v>
      </c>
      <c r="D28" s="96">
        <f>[1]MCF!X27</f>
        <v>0.70499999999999996</v>
      </c>
      <c r="E28" s="89">
        <f t="shared" si="0"/>
        <v>0</v>
      </c>
      <c r="F28" s="93">
        <f t="shared" si="1"/>
        <v>0</v>
      </c>
      <c r="G28" s="93">
        <f t="shared" si="2"/>
        <v>0</v>
      </c>
      <c r="H28" s="93">
        <f t="shared" si="3"/>
        <v>0</v>
      </c>
      <c r="I28" s="93">
        <f t="shared" si="4"/>
        <v>0</v>
      </c>
      <c r="J28" s="94">
        <f t="shared" si="5"/>
        <v>0</v>
      </c>
    </row>
    <row r="29" spans="2:10" ht="13" hidden="1" thickBot="1" x14ac:dyDescent="0.3">
      <c r="B29" s="92">
        <f>[1]Amnt_Deposited!B21</f>
        <v>1960</v>
      </c>
      <c r="C29" s="88">
        <v>0</v>
      </c>
      <c r="D29" s="96">
        <f>[1]MCF!X28</f>
        <v>0.70499999999999996</v>
      </c>
      <c r="E29" s="89">
        <f t="shared" si="0"/>
        <v>0</v>
      </c>
      <c r="F29" s="93">
        <f t="shared" si="1"/>
        <v>0</v>
      </c>
      <c r="G29" s="93">
        <f t="shared" si="2"/>
        <v>0</v>
      </c>
      <c r="H29" s="93">
        <f t="shared" si="3"/>
        <v>0</v>
      </c>
      <c r="I29" s="93">
        <f t="shared" si="4"/>
        <v>0</v>
      </c>
      <c r="J29" s="94">
        <f t="shared" si="5"/>
        <v>0</v>
      </c>
    </row>
    <row r="30" spans="2:10" ht="13" hidden="1" thickBot="1" x14ac:dyDescent="0.3">
      <c r="B30" s="92">
        <f>[1]Amnt_Deposited!B22</f>
        <v>1961</v>
      </c>
      <c r="C30" s="88">
        <v>0</v>
      </c>
      <c r="D30" s="96">
        <f>[1]MCF!X29</f>
        <v>0.70499999999999996</v>
      </c>
      <c r="E30" s="89">
        <f t="shared" si="0"/>
        <v>0</v>
      </c>
      <c r="F30" s="93">
        <f t="shared" si="1"/>
        <v>0</v>
      </c>
      <c r="G30" s="93">
        <f t="shared" si="2"/>
        <v>0</v>
      </c>
      <c r="H30" s="93">
        <f t="shared" si="3"/>
        <v>0</v>
      </c>
      <c r="I30" s="93">
        <f t="shared" si="4"/>
        <v>0</v>
      </c>
      <c r="J30" s="94">
        <f t="shared" si="5"/>
        <v>0</v>
      </c>
    </row>
    <row r="31" spans="2:10" ht="13" hidden="1" thickBot="1" x14ac:dyDescent="0.3">
      <c r="B31" s="92">
        <f>[1]Amnt_Deposited!B23</f>
        <v>1962</v>
      </c>
      <c r="C31" s="88">
        <v>0</v>
      </c>
      <c r="D31" s="96">
        <f>[1]MCF!X30</f>
        <v>0.70499999999999996</v>
      </c>
      <c r="E31" s="89">
        <f t="shared" si="0"/>
        <v>0</v>
      </c>
      <c r="F31" s="93">
        <f t="shared" si="1"/>
        <v>0</v>
      </c>
      <c r="G31" s="93">
        <f t="shared" si="2"/>
        <v>0</v>
      </c>
      <c r="H31" s="93">
        <f t="shared" si="3"/>
        <v>0</v>
      </c>
      <c r="I31" s="93">
        <f t="shared" si="4"/>
        <v>0</v>
      </c>
      <c r="J31" s="94">
        <f t="shared" si="5"/>
        <v>0</v>
      </c>
    </row>
    <row r="32" spans="2:10" ht="13" hidden="1" thickBot="1" x14ac:dyDescent="0.3">
      <c r="B32" s="92">
        <f>[1]Amnt_Deposited!B24</f>
        <v>1963</v>
      </c>
      <c r="C32" s="88">
        <v>0</v>
      </c>
      <c r="D32" s="96">
        <f>[1]MCF!X31</f>
        <v>0.70499999999999996</v>
      </c>
      <c r="E32" s="89">
        <f t="shared" si="0"/>
        <v>0</v>
      </c>
      <c r="F32" s="93">
        <f t="shared" si="1"/>
        <v>0</v>
      </c>
      <c r="G32" s="93">
        <f t="shared" si="2"/>
        <v>0</v>
      </c>
      <c r="H32" s="93">
        <f t="shared" si="3"/>
        <v>0</v>
      </c>
      <c r="I32" s="93">
        <f t="shared" si="4"/>
        <v>0</v>
      </c>
      <c r="J32" s="94">
        <f t="shared" si="5"/>
        <v>0</v>
      </c>
    </row>
    <row r="33" spans="2:10" ht="13" hidden="1" thickBot="1" x14ac:dyDescent="0.3">
      <c r="B33" s="92">
        <f>[1]Amnt_Deposited!B25</f>
        <v>1964</v>
      </c>
      <c r="C33" s="88">
        <v>0</v>
      </c>
      <c r="D33" s="96">
        <f>[1]MCF!X32</f>
        <v>0.70499999999999996</v>
      </c>
      <c r="E33" s="89">
        <f t="shared" si="0"/>
        <v>0</v>
      </c>
      <c r="F33" s="93">
        <f t="shared" si="1"/>
        <v>0</v>
      </c>
      <c r="G33" s="93">
        <f t="shared" si="2"/>
        <v>0</v>
      </c>
      <c r="H33" s="93">
        <f t="shared" si="3"/>
        <v>0</v>
      </c>
      <c r="I33" s="93">
        <f t="shared" si="4"/>
        <v>0</v>
      </c>
      <c r="J33" s="94">
        <f t="shared" si="5"/>
        <v>0</v>
      </c>
    </row>
    <row r="34" spans="2:10" ht="13" hidden="1" thickBot="1" x14ac:dyDescent="0.3">
      <c r="B34" s="92">
        <f>[1]Amnt_Deposited!B26</f>
        <v>1965</v>
      </c>
      <c r="C34" s="88">
        <v>0</v>
      </c>
      <c r="D34" s="96">
        <f>[1]MCF!X33</f>
        <v>0.70499999999999996</v>
      </c>
      <c r="E34" s="89">
        <f t="shared" si="0"/>
        <v>0</v>
      </c>
      <c r="F34" s="93">
        <f t="shared" si="1"/>
        <v>0</v>
      </c>
      <c r="G34" s="93">
        <f t="shared" si="2"/>
        <v>0</v>
      </c>
      <c r="H34" s="93">
        <f t="shared" si="3"/>
        <v>0</v>
      </c>
      <c r="I34" s="93">
        <f t="shared" si="4"/>
        <v>0</v>
      </c>
      <c r="J34" s="94">
        <f t="shared" si="5"/>
        <v>0</v>
      </c>
    </row>
    <row r="35" spans="2:10" ht="13" hidden="1" thickBot="1" x14ac:dyDescent="0.3">
      <c r="B35" s="92">
        <f>[1]Amnt_Deposited!B27</f>
        <v>1966</v>
      </c>
      <c r="C35" s="88">
        <v>0</v>
      </c>
      <c r="D35" s="96">
        <f>[1]MCF!X34</f>
        <v>0.70499999999999996</v>
      </c>
      <c r="E35" s="89">
        <f t="shared" si="0"/>
        <v>0</v>
      </c>
      <c r="F35" s="93">
        <f t="shared" si="1"/>
        <v>0</v>
      </c>
      <c r="G35" s="93">
        <f t="shared" si="2"/>
        <v>0</v>
      </c>
      <c r="H35" s="93">
        <f t="shared" si="3"/>
        <v>0</v>
      </c>
      <c r="I35" s="93">
        <f t="shared" si="4"/>
        <v>0</v>
      </c>
      <c r="J35" s="94">
        <f t="shared" si="5"/>
        <v>0</v>
      </c>
    </row>
    <row r="36" spans="2:10" ht="13" hidden="1" thickBot="1" x14ac:dyDescent="0.3">
      <c r="B36" s="92">
        <f>[1]Amnt_Deposited!B28</f>
        <v>1967</v>
      </c>
      <c r="C36" s="88">
        <v>0</v>
      </c>
      <c r="D36" s="96">
        <f>[1]MCF!X35</f>
        <v>0.70499999999999996</v>
      </c>
      <c r="E36" s="89">
        <f t="shared" si="0"/>
        <v>0</v>
      </c>
      <c r="F36" s="93">
        <f t="shared" si="1"/>
        <v>0</v>
      </c>
      <c r="G36" s="93">
        <f t="shared" si="2"/>
        <v>0</v>
      </c>
      <c r="H36" s="93">
        <f t="shared" si="3"/>
        <v>0</v>
      </c>
      <c r="I36" s="93">
        <f t="shared" si="4"/>
        <v>0</v>
      </c>
      <c r="J36" s="94">
        <f t="shared" si="5"/>
        <v>0</v>
      </c>
    </row>
    <row r="37" spans="2:10" ht="13" hidden="1" thickBot="1" x14ac:dyDescent="0.3">
      <c r="B37" s="92">
        <f>[1]Amnt_Deposited!B29</f>
        <v>1968</v>
      </c>
      <c r="C37" s="88">
        <v>0</v>
      </c>
      <c r="D37" s="96">
        <f>[1]MCF!X36</f>
        <v>0.70499999999999996</v>
      </c>
      <c r="E37" s="89">
        <f t="shared" si="0"/>
        <v>0</v>
      </c>
      <c r="F37" s="93">
        <f t="shared" si="1"/>
        <v>0</v>
      </c>
      <c r="G37" s="93">
        <f t="shared" si="2"/>
        <v>0</v>
      </c>
      <c r="H37" s="93">
        <f t="shared" si="3"/>
        <v>0</v>
      </c>
      <c r="I37" s="93">
        <f t="shared" si="4"/>
        <v>0</v>
      </c>
      <c r="J37" s="94">
        <f t="shared" si="5"/>
        <v>0</v>
      </c>
    </row>
    <row r="38" spans="2:10" ht="13" hidden="1" thickBot="1" x14ac:dyDescent="0.3">
      <c r="B38" s="92">
        <f>[1]Amnt_Deposited!B30</f>
        <v>1969</v>
      </c>
      <c r="C38" s="88">
        <v>0</v>
      </c>
      <c r="D38" s="96">
        <f>[1]MCF!X37</f>
        <v>0.70499999999999996</v>
      </c>
      <c r="E38" s="89">
        <f t="shared" si="0"/>
        <v>0</v>
      </c>
      <c r="F38" s="93">
        <f t="shared" si="1"/>
        <v>0</v>
      </c>
      <c r="G38" s="93">
        <f t="shared" si="2"/>
        <v>0</v>
      </c>
      <c r="H38" s="93">
        <f t="shared" si="3"/>
        <v>0</v>
      </c>
      <c r="I38" s="93">
        <f t="shared" si="4"/>
        <v>0</v>
      </c>
      <c r="J38" s="94">
        <f t="shared" si="5"/>
        <v>0</v>
      </c>
    </row>
    <row r="39" spans="2:10" ht="13" hidden="1" thickBot="1" x14ac:dyDescent="0.3">
      <c r="B39" s="92">
        <f>[1]Amnt_Deposited!B31</f>
        <v>1970</v>
      </c>
      <c r="C39" s="88">
        <v>0</v>
      </c>
      <c r="D39" s="96">
        <f>[1]MCF!X38</f>
        <v>0.70499999999999996</v>
      </c>
      <c r="E39" s="89">
        <f t="shared" si="0"/>
        <v>0</v>
      </c>
      <c r="F39" s="93">
        <f t="shared" si="1"/>
        <v>0</v>
      </c>
      <c r="G39" s="93">
        <f t="shared" si="2"/>
        <v>0</v>
      </c>
      <c r="H39" s="93">
        <f t="shared" si="3"/>
        <v>0</v>
      </c>
      <c r="I39" s="93">
        <f t="shared" si="4"/>
        <v>0</v>
      </c>
      <c r="J39" s="94">
        <f t="shared" si="5"/>
        <v>0</v>
      </c>
    </row>
    <row r="40" spans="2:10" ht="13" hidden="1" thickBot="1" x14ac:dyDescent="0.3">
      <c r="B40" s="92">
        <f>[1]Amnt_Deposited!B32</f>
        <v>1971</v>
      </c>
      <c r="C40" s="88">
        <v>0</v>
      </c>
      <c r="D40" s="96">
        <f>[1]MCF!X39</f>
        <v>0.70499999999999996</v>
      </c>
      <c r="E40" s="89">
        <f t="shared" si="0"/>
        <v>0</v>
      </c>
      <c r="F40" s="93">
        <f t="shared" si="1"/>
        <v>0</v>
      </c>
      <c r="G40" s="93">
        <f t="shared" si="2"/>
        <v>0</v>
      </c>
      <c r="H40" s="93">
        <f t="shared" si="3"/>
        <v>0</v>
      </c>
      <c r="I40" s="93">
        <f t="shared" si="4"/>
        <v>0</v>
      </c>
      <c r="J40" s="94">
        <f t="shared" si="5"/>
        <v>0</v>
      </c>
    </row>
    <row r="41" spans="2:10" ht="13" hidden="1" thickBot="1" x14ac:dyDescent="0.3">
      <c r="B41" s="92">
        <f>[1]Amnt_Deposited!B33</f>
        <v>1972</v>
      </c>
      <c r="C41" s="88">
        <v>0</v>
      </c>
      <c r="D41" s="96">
        <f>[1]MCF!X40</f>
        <v>0.70499999999999996</v>
      </c>
      <c r="E41" s="89">
        <f t="shared" si="0"/>
        <v>0</v>
      </c>
      <c r="F41" s="93">
        <f t="shared" si="1"/>
        <v>0</v>
      </c>
      <c r="G41" s="93">
        <f t="shared" si="2"/>
        <v>0</v>
      </c>
      <c r="H41" s="93">
        <f t="shared" si="3"/>
        <v>0</v>
      </c>
      <c r="I41" s="93">
        <f t="shared" si="4"/>
        <v>0</v>
      </c>
      <c r="J41" s="94">
        <f t="shared" si="5"/>
        <v>0</v>
      </c>
    </row>
    <row r="42" spans="2:10" ht="13" hidden="1" thickBot="1" x14ac:dyDescent="0.3">
      <c r="B42" s="92">
        <f>[1]Amnt_Deposited!B34</f>
        <v>1973</v>
      </c>
      <c r="C42" s="88">
        <v>0</v>
      </c>
      <c r="D42" s="96">
        <f>[1]MCF!X41</f>
        <v>0.70499999999999996</v>
      </c>
      <c r="E42" s="89">
        <f t="shared" si="0"/>
        <v>0</v>
      </c>
      <c r="F42" s="93">
        <f t="shared" si="1"/>
        <v>0</v>
      </c>
      <c r="G42" s="93">
        <f t="shared" si="2"/>
        <v>0</v>
      </c>
      <c r="H42" s="93">
        <f t="shared" si="3"/>
        <v>0</v>
      </c>
      <c r="I42" s="93">
        <f t="shared" si="4"/>
        <v>0</v>
      </c>
      <c r="J42" s="94">
        <f t="shared" si="5"/>
        <v>0</v>
      </c>
    </row>
    <row r="43" spans="2:10" ht="13" hidden="1" thickBot="1" x14ac:dyDescent="0.3">
      <c r="B43" s="92">
        <f>[1]Amnt_Deposited!B35</f>
        <v>1974</v>
      </c>
      <c r="C43" s="88">
        <v>0</v>
      </c>
      <c r="D43" s="96">
        <f>[1]MCF!X42</f>
        <v>0.70499999999999996</v>
      </c>
      <c r="E43" s="89">
        <f t="shared" si="0"/>
        <v>0</v>
      </c>
      <c r="F43" s="93">
        <f t="shared" si="1"/>
        <v>0</v>
      </c>
      <c r="G43" s="93">
        <f t="shared" si="2"/>
        <v>0</v>
      </c>
      <c r="H43" s="93">
        <f t="shared" si="3"/>
        <v>0</v>
      </c>
      <c r="I43" s="93">
        <f t="shared" si="4"/>
        <v>0</v>
      </c>
      <c r="J43" s="94">
        <f t="shared" si="5"/>
        <v>0</v>
      </c>
    </row>
    <row r="44" spans="2:10" ht="13" hidden="1" thickBot="1" x14ac:dyDescent="0.3">
      <c r="B44" s="92">
        <f>[1]Amnt_Deposited!B36</f>
        <v>1975</v>
      </c>
      <c r="C44" s="88">
        <v>0</v>
      </c>
      <c r="D44" s="96">
        <f>[1]MCF!X43</f>
        <v>0.70499999999999996</v>
      </c>
      <c r="E44" s="89">
        <f t="shared" si="0"/>
        <v>0</v>
      </c>
      <c r="F44" s="93">
        <f t="shared" si="1"/>
        <v>0</v>
      </c>
      <c r="G44" s="93">
        <f t="shared" si="2"/>
        <v>0</v>
      </c>
      <c r="H44" s="93">
        <f t="shared" si="3"/>
        <v>0</v>
      </c>
      <c r="I44" s="93">
        <f t="shared" si="4"/>
        <v>0</v>
      </c>
      <c r="J44" s="94">
        <f t="shared" si="5"/>
        <v>0</v>
      </c>
    </row>
    <row r="45" spans="2:10" ht="13" hidden="1" thickBot="1" x14ac:dyDescent="0.3">
      <c r="B45" s="92">
        <f>[1]Amnt_Deposited!B37</f>
        <v>1976</v>
      </c>
      <c r="C45" s="88">
        <v>0</v>
      </c>
      <c r="D45" s="96">
        <f>[1]MCF!X44</f>
        <v>0.70499999999999996</v>
      </c>
      <c r="E45" s="89">
        <f t="shared" si="0"/>
        <v>0</v>
      </c>
      <c r="F45" s="93">
        <f t="shared" si="1"/>
        <v>0</v>
      </c>
      <c r="G45" s="93">
        <f t="shared" si="2"/>
        <v>0</v>
      </c>
      <c r="H45" s="93">
        <f t="shared" si="3"/>
        <v>0</v>
      </c>
      <c r="I45" s="93">
        <f t="shared" si="4"/>
        <v>0</v>
      </c>
      <c r="J45" s="94">
        <f t="shared" si="5"/>
        <v>0</v>
      </c>
    </row>
    <row r="46" spans="2:10" ht="13" hidden="1" thickBot="1" x14ac:dyDescent="0.3">
      <c r="B46" s="92">
        <f>[1]Amnt_Deposited!B38</f>
        <v>1977</v>
      </c>
      <c r="C46" s="88">
        <v>0</v>
      </c>
      <c r="D46" s="96">
        <f>[1]MCF!X45</f>
        <v>0.70499999999999996</v>
      </c>
      <c r="E46" s="89">
        <f t="shared" si="0"/>
        <v>0</v>
      </c>
      <c r="F46" s="93">
        <f t="shared" si="1"/>
        <v>0</v>
      </c>
      <c r="G46" s="93">
        <f t="shared" si="2"/>
        <v>0</v>
      </c>
      <c r="H46" s="93">
        <f t="shared" si="3"/>
        <v>0</v>
      </c>
      <c r="I46" s="93">
        <f t="shared" si="4"/>
        <v>0</v>
      </c>
      <c r="J46" s="94">
        <f t="shared" si="5"/>
        <v>0</v>
      </c>
    </row>
    <row r="47" spans="2:10" ht="13" hidden="1" thickBot="1" x14ac:dyDescent="0.3">
      <c r="B47" s="92">
        <f>[1]Amnt_Deposited!B39</f>
        <v>1978</v>
      </c>
      <c r="C47" s="88">
        <v>0</v>
      </c>
      <c r="D47" s="96">
        <f>[1]MCF!X46</f>
        <v>0.70499999999999996</v>
      </c>
      <c r="E47" s="89">
        <f t="shared" si="0"/>
        <v>0</v>
      </c>
      <c r="F47" s="93">
        <f t="shared" si="1"/>
        <v>0</v>
      </c>
      <c r="G47" s="93">
        <f t="shared" si="2"/>
        <v>0</v>
      </c>
      <c r="H47" s="93">
        <f t="shared" si="3"/>
        <v>0</v>
      </c>
      <c r="I47" s="93">
        <f t="shared" si="4"/>
        <v>0</v>
      </c>
      <c r="J47" s="94">
        <f t="shared" si="5"/>
        <v>0</v>
      </c>
    </row>
    <row r="48" spans="2:10" ht="13" hidden="1" thickBot="1" x14ac:dyDescent="0.3">
      <c r="B48" s="92">
        <f>[1]Amnt_Deposited!B40</f>
        <v>1979</v>
      </c>
      <c r="C48" s="88">
        <v>0</v>
      </c>
      <c r="D48" s="96">
        <f>[1]MCF!X47</f>
        <v>0.70499999999999996</v>
      </c>
      <c r="E48" s="89">
        <f t="shared" si="0"/>
        <v>0</v>
      </c>
      <c r="F48" s="93">
        <f t="shared" si="1"/>
        <v>0</v>
      </c>
      <c r="G48" s="93">
        <f t="shared" si="2"/>
        <v>0</v>
      </c>
      <c r="H48" s="93">
        <f t="shared" si="3"/>
        <v>0</v>
      </c>
      <c r="I48" s="93">
        <f t="shared" si="4"/>
        <v>0</v>
      </c>
      <c r="J48" s="94">
        <f t="shared" si="5"/>
        <v>0</v>
      </c>
    </row>
    <row r="49" spans="2:10" ht="13" hidden="1" thickBot="1" x14ac:dyDescent="0.3">
      <c r="B49" s="92">
        <f>[1]Amnt_Deposited!B41</f>
        <v>1980</v>
      </c>
      <c r="C49" s="88">
        <v>0</v>
      </c>
      <c r="D49" s="96">
        <f>[1]MCF!X48</f>
        <v>0.70499999999999996</v>
      </c>
      <c r="E49" s="89">
        <f t="shared" si="0"/>
        <v>0</v>
      </c>
      <c r="F49" s="93">
        <f t="shared" si="1"/>
        <v>0</v>
      </c>
      <c r="G49" s="93">
        <f t="shared" si="2"/>
        <v>0</v>
      </c>
      <c r="H49" s="93">
        <f t="shared" si="3"/>
        <v>0</v>
      </c>
      <c r="I49" s="93">
        <f t="shared" si="4"/>
        <v>0</v>
      </c>
      <c r="J49" s="94">
        <f t="shared" si="5"/>
        <v>0</v>
      </c>
    </row>
    <row r="50" spans="2:10" ht="13" hidden="1" thickBot="1" x14ac:dyDescent="0.3">
      <c r="B50" s="92">
        <f>[1]Amnt_Deposited!B42</f>
        <v>1981</v>
      </c>
      <c r="C50" s="88">
        <v>0</v>
      </c>
      <c r="D50" s="96">
        <f>[1]MCF!X49</f>
        <v>0.70499999999999996</v>
      </c>
      <c r="E50" s="89">
        <f t="shared" si="0"/>
        <v>0</v>
      </c>
      <c r="F50" s="93">
        <f t="shared" si="1"/>
        <v>0</v>
      </c>
      <c r="G50" s="93">
        <f t="shared" si="2"/>
        <v>0</v>
      </c>
      <c r="H50" s="93">
        <f t="shared" si="3"/>
        <v>0</v>
      </c>
      <c r="I50" s="93">
        <f t="shared" si="4"/>
        <v>0</v>
      </c>
      <c r="J50" s="94">
        <f t="shared" si="5"/>
        <v>0</v>
      </c>
    </row>
    <row r="51" spans="2:10" ht="13" hidden="1" thickBot="1" x14ac:dyDescent="0.3">
      <c r="B51" s="92">
        <f>[1]Amnt_Deposited!B43</f>
        <v>1982</v>
      </c>
      <c r="C51" s="88">
        <v>0</v>
      </c>
      <c r="D51" s="96">
        <f>[1]MCF!X50</f>
        <v>0.70499999999999996</v>
      </c>
      <c r="E51" s="89">
        <f t="shared" ref="E51:E82" si="6">C51*$I$6*$I$7*D51</f>
        <v>0</v>
      </c>
      <c r="F51" s="93">
        <f t="shared" ref="F51:F82" si="7">E51*$I$12</f>
        <v>0</v>
      </c>
      <c r="G51" s="93">
        <f t="shared" ref="G51:G82" si="8">E51*(1-$I$12)</f>
        <v>0</v>
      </c>
      <c r="H51" s="93">
        <f t="shared" ref="H51:H82" si="9">F51+H50*$I$10</f>
        <v>0</v>
      </c>
      <c r="I51" s="93">
        <f t="shared" ref="I51:I82" si="10">H50*(1-$I$10)+G51</f>
        <v>0</v>
      </c>
      <c r="J51" s="94">
        <f t="shared" ref="J51:J68" si="11">I51*CH4_fraction*conv</f>
        <v>0</v>
      </c>
    </row>
    <row r="52" spans="2:10" ht="13" hidden="1" thickBot="1" x14ac:dyDescent="0.3">
      <c r="B52" s="92">
        <f>[1]Amnt_Deposited!B44</f>
        <v>1983</v>
      </c>
      <c r="C52" s="88">
        <v>0</v>
      </c>
      <c r="D52" s="96">
        <f>[1]MCF!X51</f>
        <v>0.70499999999999996</v>
      </c>
      <c r="E52" s="89">
        <f t="shared" si="6"/>
        <v>0</v>
      </c>
      <c r="F52" s="93">
        <f t="shared" si="7"/>
        <v>0</v>
      </c>
      <c r="G52" s="93">
        <f t="shared" si="8"/>
        <v>0</v>
      </c>
      <c r="H52" s="93">
        <f t="shared" si="9"/>
        <v>0</v>
      </c>
      <c r="I52" s="93">
        <f t="shared" si="10"/>
        <v>0</v>
      </c>
      <c r="J52" s="94">
        <f t="shared" si="11"/>
        <v>0</v>
      </c>
    </row>
    <row r="53" spans="2:10" ht="13" hidden="1" thickBot="1" x14ac:dyDescent="0.3">
      <c r="B53" s="92">
        <f>[1]Amnt_Deposited!B45</f>
        <v>1984</v>
      </c>
      <c r="C53" s="88">
        <v>0</v>
      </c>
      <c r="D53" s="96">
        <f>[1]MCF!X52</f>
        <v>0.70499999999999996</v>
      </c>
      <c r="E53" s="89">
        <f t="shared" si="6"/>
        <v>0</v>
      </c>
      <c r="F53" s="93">
        <f t="shared" si="7"/>
        <v>0</v>
      </c>
      <c r="G53" s="93">
        <f t="shared" si="8"/>
        <v>0</v>
      </c>
      <c r="H53" s="93">
        <f t="shared" si="9"/>
        <v>0</v>
      </c>
      <c r="I53" s="93">
        <f t="shared" si="10"/>
        <v>0</v>
      </c>
      <c r="J53" s="94">
        <f t="shared" si="11"/>
        <v>0</v>
      </c>
    </row>
    <row r="54" spans="2:10" ht="13" hidden="1" thickBot="1" x14ac:dyDescent="0.3">
      <c r="B54" s="92">
        <f>[1]Amnt_Deposited!B46</f>
        <v>1985</v>
      </c>
      <c r="C54" s="88">
        <v>0</v>
      </c>
      <c r="D54" s="96">
        <f>[1]MCF!X53</f>
        <v>0.70499999999999996</v>
      </c>
      <c r="E54" s="89">
        <f t="shared" si="6"/>
        <v>0</v>
      </c>
      <c r="F54" s="93">
        <f t="shared" si="7"/>
        <v>0</v>
      </c>
      <c r="G54" s="93">
        <f t="shared" si="8"/>
        <v>0</v>
      </c>
      <c r="H54" s="93">
        <f t="shared" si="9"/>
        <v>0</v>
      </c>
      <c r="I54" s="93">
        <f t="shared" si="10"/>
        <v>0</v>
      </c>
      <c r="J54" s="94">
        <f t="shared" si="11"/>
        <v>0</v>
      </c>
    </row>
    <row r="55" spans="2:10" ht="13" hidden="1" thickBot="1" x14ac:dyDescent="0.3">
      <c r="B55" s="92">
        <f>[1]Amnt_Deposited!B47</f>
        <v>1986</v>
      </c>
      <c r="C55" s="88">
        <v>0</v>
      </c>
      <c r="D55" s="96">
        <f>[1]MCF!X54</f>
        <v>0.70499999999999996</v>
      </c>
      <c r="E55" s="89">
        <f t="shared" si="6"/>
        <v>0</v>
      </c>
      <c r="F55" s="93">
        <f t="shared" si="7"/>
        <v>0</v>
      </c>
      <c r="G55" s="93">
        <f t="shared" si="8"/>
        <v>0</v>
      </c>
      <c r="H55" s="93">
        <f t="shared" si="9"/>
        <v>0</v>
      </c>
      <c r="I55" s="93">
        <f t="shared" si="10"/>
        <v>0</v>
      </c>
      <c r="J55" s="94">
        <f t="shared" si="11"/>
        <v>0</v>
      </c>
    </row>
    <row r="56" spans="2:10" ht="13" hidden="1" thickBot="1" x14ac:dyDescent="0.3">
      <c r="B56" s="92">
        <f>[1]Amnt_Deposited!B48</f>
        <v>1987</v>
      </c>
      <c r="C56" s="88">
        <v>0</v>
      </c>
      <c r="D56" s="96">
        <f>[1]MCF!X55</f>
        <v>0.70499999999999996</v>
      </c>
      <c r="E56" s="89">
        <f t="shared" si="6"/>
        <v>0</v>
      </c>
      <c r="F56" s="93">
        <f t="shared" si="7"/>
        <v>0</v>
      </c>
      <c r="G56" s="93">
        <f t="shared" si="8"/>
        <v>0</v>
      </c>
      <c r="H56" s="93">
        <f t="shared" si="9"/>
        <v>0</v>
      </c>
      <c r="I56" s="93">
        <f t="shared" si="10"/>
        <v>0</v>
      </c>
      <c r="J56" s="94">
        <f t="shared" si="11"/>
        <v>0</v>
      </c>
    </row>
    <row r="57" spans="2:10" ht="13" hidden="1" thickBot="1" x14ac:dyDescent="0.3">
      <c r="B57" s="92">
        <f>[1]Amnt_Deposited!B49</f>
        <v>1988</v>
      </c>
      <c r="C57" s="88">
        <v>0</v>
      </c>
      <c r="D57" s="96">
        <f>[1]MCF!X56</f>
        <v>0.70499999999999996</v>
      </c>
      <c r="E57" s="89">
        <f t="shared" si="6"/>
        <v>0</v>
      </c>
      <c r="F57" s="93">
        <f t="shared" si="7"/>
        <v>0</v>
      </c>
      <c r="G57" s="93">
        <f t="shared" si="8"/>
        <v>0</v>
      </c>
      <c r="H57" s="93">
        <f t="shared" si="9"/>
        <v>0</v>
      </c>
      <c r="I57" s="93">
        <f t="shared" si="10"/>
        <v>0</v>
      </c>
      <c r="J57" s="94">
        <f t="shared" si="11"/>
        <v>0</v>
      </c>
    </row>
    <row r="58" spans="2:10" ht="13" hidden="1" thickBot="1" x14ac:dyDescent="0.3">
      <c r="B58" s="92">
        <f>[1]Amnt_Deposited!B50</f>
        <v>1989</v>
      </c>
      <c r="C58" s="88">
        <v>0</v>
      </c>
      <c r="D58" s="96">
        <f>[1]MCF!X57</f>
        <v>0.70499999999999996</v>
      </c>
      <c r="E58" s="89">
        <f t="shared" si="6"/>
        <v>0</v>
      </c>
      <c r="F58" s="93">
        <f t="shared" si="7"/>
        <v>0</v>
      </c>
      <c r="G58" s="93">
        <f t="shared" si="8"/>
        <v>0</v>
      </c>
      <c r="H58" s="93">
        <f t="shared" si="9"/>
        <v>0</v>
      </c>
      <c r="I58" s="93">
        <f t="shared" si="10"/>
        <v>0</v>
      </c>
      <c r="J58" s="94">
        <f t="shared" si="11"/>
        <v>0</v>
      </c>
    </row>
    <row r="59" spans="2:10" ht="13" hidden="1" thickBot="1" x14ac:dyDescent="0.3">
      <c r="B59" s="92">
        <f>[1]Amnt_Deposited!B51</f>
        <v>1990</v>
      </c>
      <c r="C59" s="88">
        <v>0</v>
      </c>
      <c r="D59" s="96">
        <f>[1]MCF!X58</f>
        <v>0.70499999999999996</v>
      </c>
      <c r="E59" s="89">
        <f t="shared" si="6"/>
        <v>0</v>
      </c>
      <c r="F59" s="93">
        <f t="shared" si="7"/>
        <v>0</v>
      </c>
      <c r="G59" s="93">
        <f t="shared" si="8"/>
        <v>0</v>
      </c>
      <c r="H59" s="93">
        <f t="shared" si="9"/>
        <v>0</v>
      </c>
      <c r="I59" s="93">
        <f t="shared" si="10"/>
        <v>0</v>
      </c>
      <c r="J59" s="94">
        <f t="shared" si="11"/>
        <v>0</v>
      </c>
    </row>
    <row r="60" spans="2:10" ht="13" hidden="1" thickBot="1" x14ac:dyDescent="0.3">
      <c r="B60" s="92">
        <f>[1]Amnt_Deposited!B52</f>
        <v>1991</v>
      </c>
      <c r="C60" s="88">
        <v>0</v>
      </c>
      <c r="D60" s="96">
        <f>[1]MCF!X59</f>
        <v>0.70499999999999996</v>
      </c>
      <c r="E60" s="89">
        <f t="shared" si="6"/>
        <v>0</v>
      </c>
      <c r="F60" s="93">
        <f t="shared" si="7"/>
        <v>0</v>
      </c>
      <c r="G60" s="93">
        <f t="shared" si="8"/>
        <v>0</v>
      </c>
      <c r="H60" s="93">
        <f t="shared" si="9"/>
        <v>0</v>
      </c>
      <c r="I60" s="93">
        <f t="shared" si="10"/>
        <v>0</v>
      </c>
      <c r="J60" s="94">
        <f t="shared" si="11"/>
        <v>0</v>
      </c>
    </row>
    <row r="61" spans="2:10" ht="13" hidden="1" thickBot="1" x14ac:dyDescent="0.3">
      <c r="B61" s="92">
        <f>[1]Amnt_Deposited!B53</f>
        <v>1992</v>
      </c>
      <c r="C61" s="88">
        <v>0</v>
      </c>
      <c r="D61" s="96">
        <f>[1]MCF!X60</f>
        <v>0.70499999999999996</v>
      </c>
      <c r="E61" s="89">
        <f t="shared" si="6"/>
        <v>0</v>
      </c>
      <c r="F61" s="93">
        <f t="shared" si="7"/>
        <v>0</v>
      </c>
      <c r="G61" s="93">
        <f t="shared" si="8"/>
        <v>0</v>
      </c>
      <c r="H61" s="93">
        <f t="shared" si="9"/>
        <v>0</v>
      </c>
      <c r="I61" s="93">
        <f t="shared" si="10"/>
        <v>0</v>
      </c>
      <c r="J61" s="94">
        <f t="shared" si="11"/>
        <v>0</v>
      </c>
    </row>
    <row r="62" spans="2:10" ht="13" hidden="1" thickBot="1" x14ac:dyDescent="0.3">
      <c r="B62" s="92">
        <f>[1]Amnt_Deposited!B54</f>
        <v>1993</v>
      </c>
      <c r="C62" s="88">
        <v>0</v>
      </c>
      <c r="D62" s="96">
        <f>[1]MCF!X61</f>
        <v>0.70499999999999996</v>
      </c>
      <c r="E62" s="89">
        <f t="shared" si="6"/>
        <v>0</v>
      </c>
      <c r="F62" s="93">
        <f t="shared" si="7"/>
        <v>0</v>
      </c>
      <c r="G62" s="93">
        <f t="shared" si="8"/>
        <v>0</v>
      </c>
      <c r="H62" s="93">
        <f t="shared" si="9"/>
        <v>0</v>
      </c>
      <c r="I62" s="93">
        <f t="shared" si="10"/>
        <v>0</v>
      </c>
      <c r="J62" s="94">
        <f t="shared" si="11"/>
        <v>0</v>
      </c>
    </row>
    <row r="63" spans="2:10" ht="13" hidden="1" thickBot="1" x14ac:dyDescent="0.3">
      <c r="B63" s="92">
        <f>[1]Amnt_Deposited!B55</f>
        <v>1994</v>
      </c>
      <c r="C63" s="88">
        <v>0</v>
      </c>
      <c r="D63" s="96">
        <f>[1]MCF!X62</f>
        <v>0.70499999999999996</v>
      </c>
      <c r="E63" s="89">
        <f t="shared" si="6"/>
        <v>0</v>
      </c>
      <c r="F63" s="93">
        <f t="shared" si="7"/>
        <v>0</v>
      </c>
      <c r="G63" s="93">
        <f t="shared" si="8"/>
        <v>0</v>
      </c>
      <c r="H63" s="93">
        <f t="shared" si="9"/>
        <v>0</v>
      </c>
      <c r="I63" s="93">
        <f t="shared" si="10"/>
        <v>0</v>
      </c>
      <c r="J63" s="94">
        <f t="shared" si="11"/>
        <v>0</v>
      </c>
    </row>
    <row r="64" spans="2:10" ht="13" hidden="1" thickBot="1" x14ac:dyDescent="0.3">
      <c r="B64" s="92">
        <f>[1]Amnt_Deposited!B56</f>
        <v>1995</v>
      </c>
      <c r="C64" s="88">
        <v>0</v>
      </c>
      <c r="D64" s="96">
        <f>[1]MCF!X63</f>
        <v>0.70499999999999996</v>
      </c>
      <c r="E64" s="89">
        <f t="shared" si="6"/>
        <v>0</v>
      </c>
      <c r="F64" s="93">
        <f t="shared" si="7"/>
        <v>0</v>
      </c>
      <c r="G64" s="93">
        <f t="shared" si="8"/>
        <v>0</v>
      </c>
      <c r="H64" s="93">
        <f t="shared" si="9"/>
        <v>0</v>
      </c>
      <c r="I64" s="93">
        <f t="shared" si="10"/>
        <v>0</v>
      </c>
      <c r="J64" s="94">
        <f t="shared" si="11"/>
        <v>0</v>
      </c>
    </row>
    <row r="65" spans="2:10" ht="13" hidden="1" thickBot="1" x14ac:dyDescent="0.3">
      <c r="B65" s="92">
        <f>[1]Amnt_Deposited!B57</f>
        <v>1996</v>
      </c>
      <c r="C65" s="88">
        <v>0</v>
      </c>
      <c r="D65" s="96">
        <f>[1]MCF!X64</f>
        <v>0.70499999999999996</v>
      </c>
      <c r="E65" s="89">
        <f t="shared" si="6"/>
        <v>0</v>
      </c>
      <c r="F65" s="93">
        <f t="shared" si="7"/>
        <v>0</v>
      </c>
      <c r="G65" s="93">
        <f t="shared" si="8"/>
        <v>0</v>
      </c>
      <c r="H65" s="93">
        <f t="shared" si="9"/>
        <v>0</v>
      </c>
      <c r="I65" s="93">
        <f t="shared" si="10"/>
        <v>0</v>
      </c>
      <c r="J65" s="94">
        <f t="shared" si="11"/>
        <v>0</v>
      </c>
    </row>
    <row r="66" spans="2:10" ht="13" hidden="1" thickBot="1" x14ac:dyDescent="0.3">
      <c r="B66" s="92">
        <f>[1]Amnt_Deposited!B58</f>
        <v>1997</v>
      </c>
      <c r="C66" s="88">
        <v>0</v>
      </c>
      <c r="D66" s="96">
        <f>[1]MCF!X65</f>
        <v>0.70499999999999996</v>
      </c>
      <c r="E66" s="89">
        <f t="shared" si="6"/>
        <v>0</v>
      </c>
      <c r="F66" s="93">
        <f t="shared" si="7"/>
        <v>0</v>
      </c>
      <c r="G66" s="93">
        <f t="shared" si="8"/>
        <v>0</v>
      </c>
      <c r="H66" s="93">
        <f t="shared" si="9"/>
        <v>0</v>
      </c>
      <c r="I66" s="93">
        <f t="shared" si="10"/>
        <v>0</v>
      </c>
      <c r="J66" s="94">
        <f t="shared" si="11"/>
        <v>0</v>
      </c>
    </row>
    <row r="67" spans="2:10" ht="13" hidden="1" thickBot="1" x14ac:dyDescent="0.3">
      <c r="B67" s="92">
        <f>[1]Amnt_Deposited!B59</f>
        <v>1998</v>
      </c>
      <c r="C67" s="88">
        <v>0</v>
      </c>
      <c r="D67" s="96">
        <f>[1]MCF!X66</f>
        <v>0.70499999999999996</v>
      </c>
      <c r="E67" s="89">
        <f t="shared" si="6"/>
        <v>0</v>
      </c>
      <c r="F67" s="93">
        <f t="shared" si="7"/>
        <v>0</v>
      </c>
      <c r="G67" s="93">
        <f t="shared" si="8"/>
        <v>0</v>
      </c>
      <c r="H67" s="93">
        <f t="shared" si="9"/>
        <v>0</v>
      </c>
      <c r="I67" s="93">
        <f t="shared" si="10"/>
        <v>0</v>
      </c>
      <c r="J67" s="94">
        <f t="shared" si="11"/>
        <v>0</v>
      </c>
    </row>
    <row r="68" spans="2:10" ht="13" hidden="1" thickBot="1" x14ac:dyDescent="0.3">
      <c r="B68" s="92">
        <f>[1]Amnt_Deposited!B60</f>
        <v>1999</v>
      </c>
      <c r="C68" s="88">
        <v>0</v>
      </c>
      <c r="D68" s="96">
        <f>[1]MCF!X67</f>
        <v>0.70499999999999996</v>
      </c>
      <c r="E68" s="89">
        <f t="shared" si="6"/>
        <v>0</v>
      </c>
      <c r="F68" s="93">
        <f t="shared" si="7"/>
        <v>0</v>
      </c>
      <c r="G68" s="93">
        <f t="shared" si="8"/>
        <v>0</v>
      </c>
      <c r="H68" s="93">
        <f t="shared" si="9"/>
        <v>0</v>
      </c>
      <c r="I68" s="93">
        <f t="shared" si="10"/>
        <v>0</v>
      </c>
      <c r="J68" s="94">
        <f t="shared" si="11"/>
        <v>0</v>
      </c>
    </row>
    <row r="69" spans="2:10" ht="13" thickBot="1" x14ac:dyDescent="0.3">
      <c r="B69" s="92">
        <f>'Emissioni CH4'!A5</f>
        <v>2000</v>
      </c>
      <c r="C69" s="88">
        <f>'Emissioni CH4'!$B5*Calcolo!$E$5</f>
        <v>0</v>
      </c>
      <c r="D69" s="96">
        <f>Calcolo!$L$12</f>
        <v>0.5</v>
      </c>
      <c r="E69" s="89">
        <f t="shared" si="6"/>
        <v>0</v>
      </c>
      <c r="F69" s="93">
        <f t="shared" si="7"/>
        <v>0</v>
      </c>
      <c r="G69" s="93">
        <f>E69*(1-$I$12)</f>
        <v>0</v>
      </c>
      <c r="H69" s="93">
        <f t="shared" si="9"/>
        <v>0</v>
      </c>
      <c r="I69" s="93">
        <f t="shared" si="10"/>
        <v>0</v>
      </c>
      <c r="J69" s="94">
        <f>I69*$I$13*16/12</f>
        <v>0</v>
      </c>
    </row>
    <row r="70" spans="2:10" ht="13" thickBot="1" x14ac:dyDescent="0.3">
      <c r="B70" s="92">
        <f>'Emissioni CH4'!A6</f>
        <v>2001</v>
      </c>
      <c r="C70" s="88">
        <f>'Emissioni CH4'!$B6*Calcolo!$E$5</f>
        <v>0</v>
      </c>
      <c r="D70" s="96">
        <f>Calcolo!$L$12</f>
        <v>0.5</v>
      </c>
      <c r="E70" s="89">
        <f t="shared" si="6"/>
        <v>0</v>
      </c>
      <c r="F70" s="93">
        <f t="shared" si="7"/>
        <v>0</v>
      </c>
      <c r="G70" s="93">
        <f t="shared" si="8"/>
        <v>0</v>
      </c>
      <c r="H70" s="93">
        <f t="shared" si="9"/>
        <v>0</v>
      </c>
      <c r="I70" s="93">
        <f t="shared" si="10"/>
        <v>0</v>
      </c>
      <c r="J70" s="94">
        <f t="shared" ref="J70:J99" si="12">I70*$I$13*16/12</f>
        <v>0</v>
      </c>
    </row>
    <row r="71" spans="2:10" ht="13" thickBot="1" x14ac:dyDescent="0.3">
      <c r="B71" s="92">
        <f>'Emissioni CH4'!A7</f>
        <v>2002</v>
      </c>
      <c r="C71" s="88">
        <f>'Emissioni CH4'!$B7*Calcolo!$E$5</f>
        <v>0</v>
      </c>
      <c r="D71" s="96">
        <f>Calcolo!$L$12</f>
        <v>0.5</v>
      </c>
      <c r="E71" s="89">
        <f t="shared" si="6"/>
        <v>0</v>
      </c>
      <c r="F71" s="93">
        <f t="shared" si="7"/>
        <v>0</v>
      </c>
      <c r="G71" s="93">
        <f t="shared" si="8"/>
        <v>0</v>
      </c>
      <c r="H71" s="93">
        <f t="shared" si="9"/>
        <v>0</v>
      </c>
      <c r="I71" s="93">
        <f t="shared" si="10"/>
        <v>0</v>
      </c>
      <c r="J71" s="94">
        <f t="shared" si="12"/>
        <v>0</v>
      </c>
    </row>
    <row r="72" spans="2:10" ht="13" thickBot="1" x14ac:dyDescent="0.3">
      <c r="B72" s="92">
        <f>'Emissioni CH4'!A8</f>
        <v>2003</v>
      </c>
      <c r="C72" s="88">
        <f>'Emissioni CH4'!$B8*Calcolo!$E$5</f>
        <v>0</v>
      </c>
      <c r="D72" s="96">
        <f>Calcolo!$L$12</f>
        <v>0.5</v>
      </c>
      <c r="E72" s="89">
        <f t="shared" si="6"/>
        <v>0</v>
      </c>
      <c r="F72" s="93">
        <f t="shared" si="7"/>
        <v>0</v>
      </c>
      <c r="G72" s="93">
        <f t="shared" si="8"/>
        <v>0</v>
      </c>
      <c r="H72" s="93">
        <f t="shared" si="9"/>
        <v>0</v>
      </c>
      <c r="I72" s="93">
        <f t="shared" si="10"/>
        <v>0</v>
      </c>
      <c r="J72" s="94">
        <f t="shared" si="12"/>
        <v>0</v>
      </c>
    </row>
    <row r="73" spans="2:10" ht="13" thickBot="1" x14ac:dyDescent="0.3">
      <c r="B73" s="92">
        <f>'Emissioni CH4'!A9</f>
        <v>2004</v>
      </c>
      <c r="C73" s="88">
        <f>'Emissioni CH4'!$B9*Calcolo!$E$5</f>
        <v>0</v>
      </c>
      <c r="D73" s="96">
        <f>Calcolo!$L$12</f>
        <v>0.5</v>
      </c>
      <c r="E73" s="89">
        <f t="shared" si="6"/>
        <v>0</v>
      </c>
      <c r="F73" s="93">
        <f t="shared" si="7"/>
        <v>0</v>
      </c>
      <c r="G73" s="93">
        <f t="shared" si="8"/>
        <v>0</v>
      </c>
      <c r="H73" s="93">
        <f t="shared" si="9"/>
        <v>0</v>
      </c>
      <c r="I73" s="93">
        <f t="shared" si="10"/>
        <v>0</v>
      </c>
      <c r="J73" s="94">
        <f t="shared" si="12"/>
        <v>0</v>
      </c>
    </row>
    <row r="74" spans="2:10" ht="13" thickBot="1" x14ac:dyDescent="0.3">
      <c r="B74" s="92">
        <f>'Emissioni CH4'!A10</f>
        <v>2005</v>
      </c>
      <c r="C74" s="88">
        <f>'Emissioni CH4'!$B10*Calcolo!$E$5</f>
        <v>0</v>
      </c>
      <c r="D74" s="96">
        <f>Calcolo!$L$12</f>
        <v>0.5</v>
      </c>
      <c r="E74" s="89">
        <f t="shared" si="6"/>
        <v>0</v>
      </c>
      <c r="F74" s="93">
        <f t="shared" si="7"/>
        <v>0</v>
      </c>
      <c r="G74" s="93">
        <f t="shared" si="8"/>
        <v>0</v>
      </c>
      <c r="H74" s="93">
        <f t="shared" si="9"/>
        <v>0</v>
      </c>
      <c r="I74" s="93">
        <f t="shared" si="10"/>
        <v>0</v>
      </c>
      <c r="J74" s="94">
        <f t="shared" si="12"/>
        <v>0</v>
      </c>
    </row>
    <row r="75" spans="2:10" ht="13" thickBot="1" x14ac:dyDescent="0.3">
      <c r="B75" s="92">
        <f>'Emissioni CH4'!A11</f>
        <v>2006</v>
      </c>
      <c r="C75" s="88">
        <f>'Emissioni CH4'!$B11*Calcolo!$E$5</f>
        <v>0</v>
      </c>
      <c r="D75" s="96">
        <f>Calcolo!$L$12</f>
        <v>0.5</v>
      </c>
      <c r="E75" s="89">
        <f t="shared" si="6"/>
        <v>0</v>
      </c>
      <c r="F75" s="93">
        <f t="shared" si="7"/>
        <v>0</v>
      </c>
      <c r="G75" s="93">
        <f t="shared" si="8"/>
        <v>0</v>
      </c>
      <c r="H75" s="93">
        <f t="shared" si="9"/>
        <v>0</v>
      </c>
      <c r="I75" s="93">
        <f t="shared" si="10"/>
        <v>0</v>
      </c>
      <c r="J75" s="94">
        <f t="shared" si="12"/>
        <v>0</v>
      </c>
    </row>
    <row r="76" spans="2:10" ht="13" thickBot="1" x14ac:dyDescent="0.3">
      <c r="B76" s="92">
        <f>'Emissioni CH4'!A12</f>
        <v>2007</v>
      </c>
      <c r="C76" s="88">
        <f>'Emissioni CH4'!$B12*Calcolo!$E$5</f>
        <v>0</v>
      </c>
      <c r="D76" s="96">
        <f>Calcolo!$L$12</f>
        <v>0.5</v>
      </c>
      <c r="E76" s="89">
        <f t="shared" si="6"/>
        <v>0</v>
      </c>
      <c r="F76" s="93">
        <f t="shared" si="7"/>
        <v>0</v>
      </c>
      <c r="G76" s="93">
        <f t="shared" si="8"/>
        <v>0</v>
      </c>
      <c r="H76" s="93">
        <f t="shared" si="9"/>
        <v>0</v>
      </c>
      <c r="I76" s="93">
        <f t="shared" si="10"/>
        <v>0</v>
      </c>
      <c r="J76" s="94">
        <f t="shared" si="12"/>
        <v>0</v>
      </c>
    </row>
    <row r="77" spans="2:10" ht="13" thickBot="1" x14ac:dyDescent="0.3">
      <c r="B77" s="92">
        <f>'Emissioni CH4'!A13</f>
        <v>2008</v>
      </c>
      <c r="C77" s="88">
        <f>'Emissioni CH4'!$B13*Calcolo!$E$5</f>
        <v>0</v>
      </c>
      <c r="D77" s="96">
        <f>Calcolo!$L$12</f>
        <v>0.5</v>
      </c>
      <c r="E77" s="89">
        <f t="shared" si="6"/>
        <v>0</v>
      </c>
      <c r="F77" s="93">
        <f t="shared" si="7"/>
        <v>0</v>
      </c>
      <c r="G77" s="93">
        <f t="shared" si="8"/>
        <v>0</v>
      </c>
      <c r="H77" s="93">
        <f t="shared" si="9"/>
        <v>0</v>
      </c>
      <c r="I77" s="93">
        <f t="shared" si="10"/>
        <v>0</v>
      </c>
      <c r="J77" s="94">
        <f t="shared" si="12"/>
        <v>0</v>
      </c>
    </row>
    <row r="78" spans="2:10" ht="13" thickBot="1" x14ac:dyDescent="0.3">
      <c r="B78" s="92">
        <f>'Emissioni CH4'!A14</f>
        <v>2009</v>
      </c>
      <c r="C78" s="88">
        <f>'Emissioni CH4'!$B14*Calcolo!$E$5</f>
        <v>0</v>
      </c>
      <c r="D78" s="96">
        <f>Calcolo!$L$12</f>
        <v>0.5</v>
      </c>
      <c r="E78" s="89">
        <f t="shared" si="6"/>
        <v>0</v>
      </c>
      <c r="F78" s="93">
        <f t="shared" si="7"/>
        <v>0</v>
      </c>
      <c r="G78" s="93">
        <f t="shared" si="8"/>
        <v>0</v>
      </c>
      <c r="H78" s="93">
        <f t="shared" si="9"/>
        <v>0</v>
      </c>
      <c r="I78" s="93">
        <f t="shared" si="10"/>
        <v>0</v>
      </c>
      <c r="J78" s="94">
        <f t="shared" si="12"/>
        <v>0</v>
      </c>
    </row>
    <row r="79" spans="2:10" ht="13" thickBot="1" x14ac:dyDescent="0.3">
      <c r="B79" s="92">
        <f>'Emissioni CH4'!A15</f>
        <v>2010</v>
      </c>
      <c r="C79" s="88">
        <f>'Emissioni CH4'!$B15*Calcolo!$E$5</f>
        <v>0</v>
      </c>
      <c r="D79" s="96">
        <f>Calcolo!$L$12</f>
        <v>0.5</v>
      </c>
      <c r="E79" s="89">
        <f t="shared" si="6"/>
        <v>0</v>
      </c>
      <c r="F79" s="93">
        <f t="shared" si="7"/>
        <v>0</v>
      </c>
      <c r="G79" s="93">
        <f t="shared" si="8"/>
        <v>0</v>
      </c>
      <c r="H79" s="93">
        <f t="shared" si="9"/>
        <v>0</v>
      </c>
      <c r="I79" s="93">
        <f t="shared" si="10"/>
        <v>0</v>
      </c>
      <c r="J79" s="94">
        <f t="shared" si="12"/>
        <v>0</v>
      </c>
    </row>
    <row r="80" spans="2:10" ht="13" thickBot="1" x14ac:dyDescent="0.3">
      <c r="B80" s="92">
        <f>'Emissioni CH4'!A16</f>
        <v>2011</v>
      </c>
      <c r="C80" s="88">
        <f>'Emissioni CH4'!$B16*Calcolo!$E$5</f>
        <v>0</v>
      </c>
      <c r="D80" s="96">
        <f>Calcolo!$L$12</f>
        <v>0.5</v>
      </c>
      <c r="E80" s="89">
        <f t="shared" si="6"/>
        <v>0</v>
      </c>
      <c r="F80" s="93">
        <f t="shared" si="7"/>
        <v>0</v>
      </c>
      <c r="G80" s="93">
        <f t="shared" si="8"/>
        <v>0</v>
      </c>
      <c r="H80" s="93">
        <f t="shared" si="9"/>
        <v>0</v>
      </c>
      <c r="I80" s="93">
        <f t="shared" si="10"/>
        <v>0</v>
      </c>
      <c r="J80" s="94">
        <f t="shared" si="12"/>
        <v>0</v>
      </c>
    </row>
    <row r="81" spans="2:10" ht="13" thickBot="1" x14ac:dyDescent="0.3">
      <c r="B81" s="92">
        <f>'Emissioni CH4'!A17</f>
        <v>2012</v>
      </c>
      <c r="C81" s="88">
        <f>'Emissioni CH4'!$B17*Calcolo!$E$5</f>
        <v>0</v>
      </c>
      <c r="D81" s="96">
        <f>Calcolo!$L$12</f>
        <v>0.5</v>
      </c>
      <c r="E81" s="89">
        <f t="shared" si="6"/>
        <v>0</v>
      </c>
      <c r="F81" s="93">
        <f t="shared" si="7"/>
        <v>0</v>
      </c>
      <c r="G81" s="93">
        <f t="shared" si="8"/>
        <v>0</v>
      </c>
      <c r="H81" s="93">
        <f t="shared" si="9"/>
        <v>0</v>
      </c>
      <c r="I81" s="93">
        <f t="shared" si="10"/>
        <v>0</v>
      </c>
      <c r="J81" s="94">
        <f t="shared" si="12"/>
        <v>0</v>
      </c>
    </row>
    <row r="82" spans="2:10" ht="13" thickBot="1" x14ac:dyDescent="0.3">
      <c r="B82" s="92">
        <f>'Emissioni CH4'!A18</f>
        <v>2013</v>
      </c>
      <c r="C82" s="88">
        <f>'Emissioni CH4'!$B18*Calcolo!$E$5</f>
        <v>0</v>
      </c>
      <c r="D82" s="96">
        <f>Calcolo!$L$12</f>
        <v>0.5</v>
      </c>
      <c r="E82" s="89">
        <f t="shared" si="6"/>
        <v>0</v>
      </c>
      <c r="F82" s="93">
        <f t="shared" si="7"/>
        <v>0</v>
      </c>
      <c r="G82" s="93">
        <f t="shared" si="8"/>
        <v>0</v>
      </c>
      <c r="H82" s="93">
        <f t="shared" si="9"/>
        <v>0</v>
      </c>
      <c r="I82" s="93">
        <f t="shared" si="10"/>
        <v>0</v>
      </c>
      <c r="J82" s="94">
        <f t="shared" si="12"/>
        <v>0</v>
      </c>
    </row>
    <row r="83" spans="2:10" ht="13" thickBot="1" x14ac:dyDescent="0.3">
      <c r="B83" s="92">
        <f>'Emissioni CH4'!A19</f>
        <v>2014</v>
      </c>
      <c r="C83" s="88">
        <f>'Emissioni CH4'!$B19*Calcolo!$E$5</f>
        <v>0</v>
      </c>
      <c r="D83" s="96">
        <f>Calcolo!$L$12</f>
        <v>0.5</v>
      </c>
      <c r="E83" s="89">
        <f t="shared" ref="E83:E99" si="13">C83*$I$6*$I$7*D83</f>
        <v>0</v>
      </c>
      <c r="F83" s="93">
        <f t="shared" ref="F83:F99" si="14">E83*$I$12</f>
        <v>0</v>
      </c>
      <c r="G83" s="93">
        <f t="shared" ref="G83:G99" si="15">E83*(1-$I$12)</f>
        <v>0</v>
      </c>
      <c r="H83" s="93">
        <f t="shared" ref="H83:H99" si="16">F83+H82*$I$10</f>
        <v>0</v>
      </c>
      <c r="I83" s="93">
        <f t="shared" ref="I83:I99" si="17">H82*(1-$I$10)+G83</f>
        <v>0</v>
      </c>
      <c r="J83" s="94">
        <f t="shared" si="12"/>
        <v>0</v>
      </c>
    </row>
    <row r="84" spans="2:10" ht="13" thickBot="1" x14ac:dyDescent="0.3">
      <c r="B84" s="92">
        <f>'Emissioni CH4'!A20</f>
        <v>2015</v>
      </c>
      <c r="C84" s="88">
        <f>'Emissioni CH4'!$B20*Calcolo!$E$5</f>
        <v>0</v>
      </c>
      <c r="D84" s="96">
        <f>Calcolo!$L$12</f>
        <v>0.5</v>
      </c>
      <c r="E84" s="89">
        <f t="shared" si="13"/>
        <v>0</v>
      </c>
      <c r="F84" s="93">
        <f t="shared" si="14"/>
        <v>0</v>
      </c>
      <c r="G84" s="93">
        <f t="shared" si="15"/>
        <v>0</v>
      </c>
      <c r="H84" s="93">
        <f t="shared" si="16"/>
        <v>0</v>
      </c>
      <c r="I84" s="93">
        <f t="shared" si="17"/>
        <v>0</v>
      </c>
      <c r="J84" s="94">
        <f t="shared" si="12"/>
        <v>0</v>
      </c>
    </row>
    <row r="85" spans="2:10" ht="13" thickBot="1" x14ac:dyDescent="0.3">
      <c r="B85" s="92">
        <f>'Emissioni CH4'!A21</f>
        <v>2016</v>
      </c>
      <c r="C85" s="88">
        <f>'Emissioni CH4'!$B21*Calcolo!$E$5</f>
        <v>0</v>
      </c>
      <c r="D85" s="96">
        <f>Calcolo!$L$12</f>
        <v>0.5</v>
      </c>
      <c r="E85" s="89">
        <f t="shared" si="13"/>
        <v>0</v>
      </c>
      <c r="F85" s="93">
        <f t="shared" si="14"/>
        <v>0</v>
      </c>
      <c r="G85" s="93">
        <f t="shared" si="15"/>
        <v>0</v>
      </c>
      <c r="H85" s="93">
        <f t="shared" si="16"/>
        <v>0</v>
      </c>
      <c r="I85" s="93">
        <f t="shared" si="17"/>
        <v>0</v>
      </c>
      <c r="J85" s="94">
        <f t="shared" si="12"/>
        <v>0</v>
      </c>
    </row>
    <row r="86" spans="2:10" ht="13" thickBot="1" x14ac:dyDescent="0.3">
      <c r="B86" s="92">
        <f>'Emissioni CH4'!A22</f>
        <v>2017</v>
      </c>
      <c r="C86" s="88">
        <f>'Emissioni CH4'!$B22*Calcolo!$E$5</f>
        <v>0</v>
      </c>
      <c r="D86" s="96">
        <f>Calcolo!$L$12</f>
        <v>0.5</v>
      </c>
      <c r="E86" s="89">
        <f t="shared" si="13"/>
        <v>0</v>
      </c>
      <c r="F86" s="93">
        <f t="shared" si="14"/>
        <v>0</v>
      </c>
      <c r="G86" s="93">
        <f t="shared" si="15"/>
        <v>0</v>
      </c>
      <c r="H86" s="93">
        <f t="shared" si="16"/>
        <v>0</v>
      </c>
      <c r="I86" s="93">
        <f t="shared" si="17"/>
        <v>0</v>
      </c>
      <c r="J86" s="94">
        <f t="shared" si="12"/>
        <v>0</v>
      </c>
    </row>
    <row r="87" spans="2:10" ht="13" thickBot="1" x14ac:dyDescent="0.3">
      <c r="B87" s="92">
        <f>'Emissioni CH4'!A23</f>
        <v>2018</v>
      </c>
      <c r="C87" s="88">
        <f>'Emissioni CH4'!$B23*Calcolo!$E$5</f>
        <v>0</v>
      </c>
      <c r="D87" s="96">
        <f>Calcolo!$L$12</f>
        <v>0.5</v>
      </c>
      <c r="E87" s="89">
        <f t="shared" si="13"/>
        <v>0</v>
      </c>
      <c r="F87" s="93">
        <f t="shared" si="14"/>
        <v>0</v>
      </c>
      <c r="G87" s="93">
        <f t="shared" si="15"/>
        <v>0</v>
      </c>
      <c r="H87" s="93">
        <f t="shared" si="16"/>
        <v>0</v>
      </c>
      <c r="I87" s="93">
        <f t="shared" si="17"/>
        <v>0</v>
      </c>
      <c r="J87" s="94">
        <f t="shared" si="12"/>
        <v>0</v>
      </c>
    </row>
    <row r="88" spans="2:10" ht="13" thickBot="1" x14ac:dyDescent="0.3">
      <c r="B88" s="92">
        <f>'Emissioni CH4'!A24</f>
        <v>2019</v>
      </c>
      <c r="C88" s="88">
        <f>'Emissioni CH4'!$B24*Calcolo!$E$5</f>
        <v>0</v>
      </c>
      <c r="D88" s="96">
        <f>Calcolo!$L$12</f>
        <v>0.5</v>
      </c>
      <c r="E88" s="89">
        <f t="shared" si="13"/>
        <v>0</v>
      </c>
      <c r="F88" s="93">
        <f t="shared" si="14"/>
        <v>0</v>
      </c>
      <c r="G88" s="93">
        <f t="shared" si="15"/>
        <v>0</v>
      </c>
      <c r="H88" s="93">
        <f t="shared" si="16"/>
        <v>0</v>
      </c>
      <c r="I88" s="93">
        <f t="shared" si="17"/>
        <v>0</v>
      </c>
      <c r="J88" s="94">
        <f t="shared" si="12"/>
        <v>0</v>
      </c>
    </row>
    <row r="89" spans="2:10" ht="13" thickBot="1" x14ac:dyDescent="0.3">
      <c r="B89" s="92">
        <f>'Emissioni CH4'!A25</f>
        <v>2020</v>
      </c>
      <c r="C89" s="88">
        <f>'Emissioni CH4'!$B25*Calcolo!$E$5</f>
        <v>0</v>
      </c>
      <c r="D89" s="96">
        <f>Calcolo!$L$12</f>
        <v>0.5</v>
      </c>
      <c r="E89" s="89">
        <f t="shared" si="13"/>
        <v>0</v>
      </c>
      <c r="F89" s="93">
        <f t="shared" si="14"/>
        <v>0</v>
      </c>
      <c r="G89" s="93">
        <f t="shared" si="15"/>
        <v>0</v>
      </c>
      <c r="H89" s="93">
        <f t="shared" si="16"/>
        <v>0</v>
      </c>
      <c r="I89" s="93">
        <f t="shared" si="17"/>
        <v>0</v>
      </c>
      <c r="J89" s="94">
        <f t="shared" si="12"/>
        <v>0</v>
      </c>
    </row>
    <row r="90" spans="2:10" ht="13" thickBot="1" x14ac:dyDescent="0.3">
      <c r="B90" s="92">
        <f>'Emissioni CH4'!A26</f>
        <v>2021</v>
      </c>
      <c r="C90" s="88">
        <f>'Emissioni CH4'!$B26*Calcolo!$E$5</f>
        <v>0</v>
      </c>
      <c r="D90" s="96">
        <f>Calcolo!$L$12</f>
        <v>0.5</v>
      </c>
      <c r="E90" s="89">
        <f t="shared" si="13"/>
        <v>0</v>
      </c>
      <c r="F90" s="93">
        <f t="shared" si="14"/>
        <v>0</v>
      </c>
      <c r="G90" s="93">
        <f t="shared" si="15"/>
        <v>0</v>
      </c>
      <c r="H90" s="93">
        <f t="shared" si="16"/>
        <v>0</v>
      </c>
      <c r="I90" s="93">
        <f t="shared" si="17"/>
        <v>0</v>
      </c>
      <c r="J90" s="94">
        <f t="shared" si="12"/>
        <v>0</v>
      </c>
    </row>
    <row r="91" spans="2:10" ht="13" thickBot="1" x14ac:dyDescent="0.3">
      <c r="B91" s="92">
        <f>'Emissioni CH4'!A27</f>
        <v>2022</v>
      </c>
      <c r="C91" s="88">
        <f>'Emissioni CH4'!$B27*Calcolo!$E$5</f>
        <v>0</v>
      </c>
      <c r="D91" s="96">
        <f>Calcolo!$L$12</f>
        <v>0.5</v>
      </c>
      <c r="E91" s="89">
        <f t="shared" si="13"/>
        <v>0</v>
      </c>
      <c r="F91" s="93">
        <f t="shared" si="14"/>
        <v>0</v>
      </c>
      <c r="G91" s="93">
        <f t="shared" si="15"/>
        <v>0</v>
      </c>
      <c r="H91" s="93">
        <f t="shared" si="16"/>
        <v>0</v>
      </c>
      <c r="I91" s="93">
        <f t="shared" si="17"/>
        <v>0</v>
      </c>
      <c r="J91" s="94">
        <f t="shared" si="12"/>
        <v>0</v>
      </c>
    </row>
    <row r="92" spans="2:10" ht="13" thickBot="1" x14ac:dyDescent="0.3">
      <c r="B92" s="92">
        <f>'Emissioni CH4'!A28</f>
        <v>2023</v>
      </c>
      <c r="C92" s="88">
        <f>'Emissioni CH4'!$B28*Calcolo!$E$5</f>
        <v>0</v>
      </c>
      <c r="D92" s="96">
        <f>Calcolo!$L$12</f>
        <v>0.5</v>
      </c>
      <c r="E92" s="89">
        <f t="shared" si="13"/>
        <v>0</v>
      </c>
      <c r="F92" s="93">
        <f t="shared" si="14"/>
        <v>0</v>
      </c>
      <c r="G92" s="93">
        <f t="shared" si="15"/>
        <v>0</v>
      </c>
      <c r="H92" s="93">
        <f t="shared" si="16"/>
        <v>0</v>
      </c>
      <c r="I92" s="93">
        <f t="shared" si="17"/>
        <v>0</v>
      </c>
      <c r="J92" s="94">
        <f t="shared" si="12"/>
        <v>0</v>
      </c>
    </row>
    <row r="93" spans="2:10" ht="13" thickBot="1" x14ac:dyDescent="0.3">
      <c r="B93" s="92">
        <f>'Emissioni CH4'!A29</f>
        <v>2024</v>
      </c>
      <c r="C93" s="88">
        <f>'Emissioni CH4'!$B29*Calcolo!$E$5</f>
        <v>0</v>
      </c>
      <c r="D93" s="96">
        <f>Calcolo!$L$12</f>
        <v>0.5</v>
      </c>
      <c r="E93" s="89">
        <f t="shared" si="13"/>
        <v>0</v>
      </c>
      <c r="F93" s="93">
        <f t="shared" si="14"/>
        <v>0</v>
      </c>
      <c r="G93" s="93">
        <f t="shared" si="15"/>
        <v>0</v>
      </c>
      <c r="H93" s="93">
        <f t="shared" si="16"/>
        <v>0</v>
      </c>
      <c r="I93" s="93">
        <f t="shared" si="17"/>
        <v>0</v>
      </c>
      <c r="J93" s="94">
        <f t="shared" si="12"/>
        <v>0</v>
      </c>
    </row>
    <row r="94" spans="2:10" ht="13" thickBot="1" x14ac:dyDescent="0.3">
      <c r="B94" s="92">
        <f>'Emissioni CH4'!A30</f>
        <v>2025</v>
      </c>
      <c r="C94" s="88">
        <f>'Emissioni CH4'!$B30*Calcolo!$E$5</f>
        <v>0</v>
      </c>
      <c r="D94" s="96">
        <f>Calcolo!$L$12</f>
        <v>0.5</v>
      </c>
      <c r="E94" s="89">
        <f t="shared" si="13"/>
        <v>0</v>
      </c>
      <c r="F94" s="93">
        <f t="shared" si="14"/>
        <v>0</v>
      </c>
      <c r="G94" s="93">
        <f t="shared" si="15"/>
        <v>0</v>
      </c>
      <c r="H94" s="93">
        <f t="shared" si="16"/>
        <v>0</v>
      </c>
      <c r="I94" s="93">
        <f t="shared" si="17"/>
        <v>0</v>
      </c>
      <c r="J94" s="94">
        <f t="shared" si="12"/>
        <v>0</v>
      </c>
    </row>
    <row r="95" spans="2:10" ht="13" thickBot="1" x14ac:dyDescent="0.3">
      <c r="B95" s="92">
        <f>'Emissioni CH4'!A31</f>
        <v>2026</v>
      </c>
      <c r="C95" s="88">
        <f>'Emissioni CH4'!$B31*Calcolo!$E$5</f>
        <v>0</v>
      </c>
      <c r="D95" s="96">
        <f>Calcolo!$L$12</f>
        <v>0.5</v>
      </c>
      <c r="E95" s="89">
        <f t="shared" si="13"/>
        <v>0</v>
      </c>
      <c r="F95" s="93">
        <f t="shared" si="14"/>
        <v>0</v>
      </c>
      <c r="G95" s="93">
        <f t="shared" si="15"/>
        <v>0</v>
      </c>
      <c r="H95" s="93">
        <f t="shared" si="16"/>
        <v>0</v>
      </c>
      <c r="I95" s="93">
        <f t="shared" si="17"/>
        <v>0</v>
      </c>
      <c r="J95" s="94">
        <f t="shared" si="12"/>
        <v>0</v>
      </c>
    </row>
    <row r="96" spans="2:10" ht="13" thickBot="1" x14ac:dyDescent="0.3">
      <c r="B96" s="92">
        <f>'Emissioni CH4'!A32</f>
        <v>2027</v>
      </c>
      <c r="C96" s="88">
        <f>'Emissioni CH4'!$B32*Calcolo!$E$5</f>
        <v>0</v>
      </c>
      <c r="D96" s="96">
        <f>Calcolo!$L$12</f>
        <v>0.5</v>
      </c>
      <c r="E96" s="89">
        <f t="shared" si="13"/>
        <v>0</v>
      </c>
      <c r="F96" s="93">
        <f t="shared" si="14"/>
        <v>0</v>
      </c>
      <c r="G96" s="93">
        <f t="shared" si="15"/>
        <v>0</v>
      </c>
      <c r="H96" s="93">
        <f t="shared" si="16"/>
        <v>0</v>
      </c>
      <c r="I96" s="93">
        <f t="shared" si="17"/>
        <v>0</v>
      </c>
      <c r="J96" s="94">
        <f t="shared" si="12"/>
        <v>0</v>
      </c>
    </row>
    <row r="97" spans="2:10" ht="13" thickBot="1" x14ac:dyDescent="0.3">
      <c r="B97" s="92">
        <f>'Emissioni CH4'!A33</f>
        <v>2028</v>
      </c>
      <c r="C97" s="88">
        <f>'Emissioni CH4'!$B33*Calcolo!$E$5</f>
        <v>0</v>
      </c>
      <c r="D97" s="96">
        <f>Calcolo!$L$12</f>
        <v>0.5</v>
      </c>
      <c r="E97" s="89">
        <f t="shared" si="13"/>
        <v>0</v>
      </c>
      <c r="F97" s="93">
        <f t="shared" si="14"/>
        <v>0</v>
      </c>
      <c r="G97" s="93">
        <f t="shared" si="15"/>
        <v>0</v>
      </c>
      <c r="H97" s="93">
        <f t="shared" si="16"/>
        <v>0</v>
      </c>
      <c r="I97" s="93">
        <f t="shared" si="17"/>
        <v>0</v>
      </c>
      <c r="J97" s="94">
        <f t="shared" si="12"/>
        <v>0</v>
      </c>
    </row>
    <row r="98" spans="2:10" ht="13" thickBot="1" x14ac:dyDescent="0.3">
      <c r="B98" s="92">
        <f>'Emissioni CH4'!A34</f>
        <v>2029</v>
      </c>
      <c r="C98" s="88">
        <f>'Emissioni CH4'!$B34*Calcolo!$E$5</f>
        <v>0</v>
      </c>
      <c r="D98" s="96">
        <f>Calcolo!$L$12</f>
        <v>0.5</v>
      </c>
      <c r="E98" s="89">
        <f t="shared" si="13"/>
        <v>0</v>
      </c>
      <c r="F98" s="93">
        <f t="shared" si="14"/>
        <v>0</v>
      </c>
      <c r="G98" s="93">
        <f t="shared" si="15"/>
        <v>0</v>
      </c>
      <c r="H98" s="93">
        <f t="shared" si="16"/>
        <v>0</v>
      </c>
      <c r="I98" s="93">
        <f t="shared" si="17"/>
        <v>0</v>
      </c>
      <c r="J98" s="94">
        <f t="shared" si="12"/>
        <v>0</v>
      </c>
    </row>
    <row r="99" spans="2:10" ht="13" thickBot="1" x14ac:dyDescent="0.3">
      <c r="B99" s="92">
        <f>'Emissioni CH4'!A35</f>
        <v>2030</v>
      </c>
      <c r="C99" s="88">
        <f>'Emissioni CH4'!$B35*Calcolo!$E$5</f>
        <v>0</v>
      </c>
      <c r="D99" s="96">
        <f>Calcolo!$L$12</f>
        <v>0.5</v>
      </c>
      <c r="E99" s="89">
        <f t="shared" si="13"/>
        <v>0</v>
      </c>
      <c r="F99" s="95">
        <f t="shared" si="14"/>
        <v>0</v>
      </c>
      <c r="G99" s="95">
        <f t="shared" si="15"/>
        <v>0</v>
      </c>
      <c r="H99" s="95">
        <f t="shared" si="16"/>
        <v>0</v>
      </c>
      <c r="I99" s="95">
        <f t="shared" si="17"/>
        <v>0</v>
      </c>
      <c r="J99" s="94">
        <f t="shared" si="12"/>
        <v>0</v>
      </c>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99"/>
  <sheetViews>
    <sheetView topLeftCell="A10" workbookViewId="0">
      <selection activeCell="A10" sqref="A10"/>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1796875" style="20" customWidth="1"/>
    <col min="9" max="9" width="11.453125" style="20" customWidth="1"/>
    <col min="10" max="10" width="10.26953125" style="20" customWidth="1"/>
    <col min="11" max="16384" width="11.453125" style="24"/>
  </cols>
  <sheetData>
    <row r="2" spans="1:10" ht="15.5" x14ac:dyDescent="0.35">
      <c r="B2" s="21" t="s">
        <v>49</v>
      </c>
      <c r="C2" s="26"/>
      <c r="D2" s="22"/>
      <c r="E2" s="23"/>
      <c r="F2" s="23"/>
      <c r="G2" s="23"/>
      <c r="H2" s="23"/>
      <c r="I2" s="23"/>
      <c r="J2" s="23"/>
    </row>
    <row r="3" spans="1:10" ht="15.5" x14ac:dyDescent="0.35">
      <c r="B3" s="25" t="str">
        <f>IF(Select2=2,"Having chosen the bulk waste option, this sheet applies only to Harvested Wood Products calculations","")</f>
        <v/>
      </c>
      <c r="C3" s="26"/>
      <c r="D3" s="22"/>
      <c r="E3" s="23"/>
      <c r="F3" s="23"/>
      <c r="G3" s="23"/>
      <c r="H3" s="23"/>
      <c r="I3" s="23"/>
      <c r="J3" s="23"/>
    </row>
    <row r="4" spans="1:10" ht="16" thickBot="1" x14ac:dyDescent="0.4">
      <c r="B4" s="27"/>
      <c r="C4" s="28"/>
      <c r="D4" s="29"/>
      <c r="E4" s="30"/>
      <c r="F4" s="30"/>
      <c r="G4" s="30"/>
      <c r="H4" s="30"/>
      <c r="I4" s="30"/>
      <c r="J4" s="30"/>
    </row>
    <row r="5" spans="1:10" ht="13.5" thickBot="1" x14ac:dyDescent="0.35">
      <c r="B5" s="31"/>
      <c r="C5" s="32"/>
      <c r="D5" s="33"/>
      <c r="E5" s="34"/>
      <c r="F5" s="34"/>
      <c r="G5" s="34"/>
      <c r="H5" s="34"/>
      <c r="I5" s="35" t="s">
        <v>50</v>
      </c>
      <c r="J5" s="34"/>
    </row>
    <row r="6" spans="1:10" ht="13" x14ac:dyDescent="0.3">
      <c r="B6" s="31"/>
      <c r="C6" s="32"/>
      <c r="D6" s="36" t="s">
        <v>24</v>
      </c>
      <c r="E6" s="37"/>
      <c r="F6" s="37"/>
      <c r="G6" s="38"/>
      <c r="H6" s="39" t="s">
        <v>24</v>
      </c>
      <c r="I6" s="131">
        <v>0.4</v>
      </c>
      <c r="J6" s="34"/>
    </row>
    <row r="7" spans="1:10" ht="13.5" thickBot="1" x14ac:dyDescent="0.35">
      <c r="B7" s="31"/>
      <c r="C7" s="32"/>
      <c r="D7" s="40" t="s">
        <v>25</v>
      </c>
      <c r="E7" s="41"/>
      <c r="F7" s="41"/>
      <c r="G7" s="42"/>
      <c r="H7" s="43" t="s">
        <v>25</v>
      </c>
      <c r="I7" s="132">
        <v>0.5</v>
      </c>
      <c r="J7" s="34"/>
    </row>
    <row r="8" spans="1:10" x14ac:dyDescent="0.25">
      <c r="D8" s="36" t="s">
        <v>76</v>
      </c>
      <c r="E8" s="37"/>
      <c r="F8" s="37"/>
      <c r="G8" s="38"/>
      <c r="H8" s="39" t="s">
        <v>26</v>
      </c>
      <c r="I8" s="133">
        <v>0.06</v>
      </c>
      <c r="J8" s="44"/>
    </row>
    <row r="9" spans="1:10" ht="15.5" x14ac:dyDescent="0.4">
      <c r="D9" s="134" t="s">
        <v>60</v>
      </c>
      <c r="E9" s="46"/>
      <c r="F9" s="46"/>
      <c r="G9" s="47"/>
      <c r="H9" s="48" t="s">
        <v>27</v>
      </c>
      <c r="I9" s="130">
        <f>LN(2)/$I$8</f>
        <v>11.552453009332423</v>
      </c>
      <c r="J9" s="44"/>
    </row>
    <row r="10" spans="1:10" x14ac:dyDescent="0.25">
      <c r="D10" s="49" t="s">
        <v>28</v>
      </c>
      <c r="E10" s="50"/>
      <c r="F10" s="50"/>
      <c r="G10" s="51"/>
      <c r="H10" s="52" t="s">
        <v>29</v>
      </c>
      <c r="I10" s="53">
        <f>EXP(-$I$8)</f>
        <v>0.94176453358424872</v>
      </c>
      <c r="J10" s="44"/>
    </row>
    <row r="11" spans="1:10" x14ac:dyDescent="0.25">
      <c r="D11" s="49" t="s">
        <v>61</v>
      </c>
      <c r="E11" s="50"/>
      <c r="F11" s="50"/>
      <c r="G11" s="51"/>
      <c r="H11" s="52" t="s">
        <v>30</v>
      </c>
      <c r="I11" s="53">
        <v>13</v>
      </c>
      <c r="J11" s="44"/>
    </row>
    <row r="12" spans="1:10" ht="13" thickBot="1" x14ac:dyDescent="0.3">
      <c r="D12" s="54" t="s">
        <v>31</v>
      </c>
      <c r="E12" s="55"/>
      <c r="F12" s="55"/>
      <c r="G12" s="56"/>
      <c r="H12" s="57" t="s">
        <v>32</v>
      </c>
      <c r="I12" s="58">
        <f>EXP(-$I$8*((13-I11)/12))</f>
        <v>1</v>
      </c>
      <c r="J12" s="44"/>
    </row>
    <row r="13" spans="1:10" ht="13" thickBot="1" x14ac:dyDescent="0.3">
      <c r="C13" s="59"/>
      <c r="D13" s="60" t="s">
        <v>33</v>
      </c>
      <c r="E13" s="61"/>
      <c r="F13" s="61"/>
      <c r="G13" s="62"/>
      <c r="H13" s="63" t="s">
        <v>34</v>
      </c>
      <c r="I13" s="64">
        <v>0.5</v>
      </c>
      <c r="J13" s="44"/>
    </row>
    <row r="14" spans="1:10" ht="13" thickBot="1" x14ac:dyDescent="0.3">
      <c r="E14" s="44"/>
      <c r="F14" s="44"/>
      <c r="G14" s="44"/>
      <c r="H14" s="44"/>
      <c r="I14" s="44"/>
      <c r="J14" s="44"/>
    </row>
    <row r="15" spans="1:10" ht="50" x14ac:dyDescent="0.25">
      <c r="B15" s="66" t="s">
        <v>39</v>
      </c>
      <c r="C15" s="67" t="s">
        <v>52</v>
      </c>
      <c r="D15" s="68" t="s">
        <v>41</v>
      </c>
      <c r="E15" s="69" t="s">
        <v>58</v>
      </c>
      <c r="F15" s="69" t="s">
        <v>57</v>
      </c>
      <c r="G15" s="69" t="s">
        <v>56</v>
      </c>
      <c r="H15" s="69" t="s">
        <v>55</v>
      </c>
      <c r="I15" s="69" t="s">
        <v>54</v>
      </c>
      <c r="J15" s="70" t="s">
        <v>53</v>
      </c>
    </row>
    <row r="16" spans="1:10" ht="23.5" x14ac:dyDescent="0.25">
      <c r="A16" s="100"/>
      <c r="B16" s="71"/>
      <c r="C16" s="72" t="s">
        <v>42</v>
      </c>
      <c r="D16" s="73" t="s">
        <v>41</v>
      </c>
      <c r="E16" s="74" t="s">
        <v>23</v>
      </c>
      <c r="F16" s="74" t="s">
        <v>35</v>
      </c>
      <c r="G16" s="74" t="s">
        <v>36</v>
      </c>
      <c r="H16" s="74" t="s">
        <v>43</v>
      </c>
      <c r="I16" s="74" t="s">
        <v>44</v>
      </c>
      <c r="J16" s="75" t="s">
        <v>37</v>
      </c>
    </row>
    <row r="17" spans="2:10" ht="13" thickBot="1" x14ac:dyDescent="0.3">
      <c r="B17" s="76"/>
      <c r="C17" s="77" t="s">
        <v>45</v>
      </c>
      <c r="D17" s="78" t="s">
        <v>46</v>
      </c>
      <c r="E17" s="79" t="s">
        <v>45</v>
      </c>
      <c r="F17" s="79" t="s">
        <v>45</v>
      </c>
      <c r="G17" s="79" t="s">
        <v>45</v>
      </c>
      <c r="H17" s="79" t="s">
        <v>45</v>
      </c>
      <c r="I17" s="79" t="s">
        <v>45</v>
      </c>
      <c r="J17" s="80" t="s">
        <v>45</v>
      </c>
    </row>
    <row r="18" spans="2:10" ht="13" thickBot="1" x14ac:dyDescent="0.3">
      <c r="B18" s="81"/>
      <c r="C18" s="109"/>
      <c r="D18" s="83"/>
      <c r="E18" s="84"/>
      <c r="F18" s="85"/>
      <c r="G18" s="85"/>
      <c r="H18" s="85"/>
      <c r="I18" s="85"/>
      <c r="J18" s="86"/>
    </row>
    <row r="19" spans="2:10" ht="13" hidden="1" thickBot="1" x14ac:dyDescent="0.3">
      <c r="B19" s="108">
        <f>[1]Amnt_Deposited!B11</f>
        <v>1950</v>
      </c>
      <c r="C19" s="107">
        <v>0</v>
      </c>
      <c r="D19" s="106">
        <f>Calcolo!$L$12</f>
        <v>0.5</v>
      </c>
      <c r="E19" s="89">
        <f t="shared" ref="E19:E50" si="0">C19*$I$6*$I$7*D19</f>
        <v>0</v>
      </c>
      <c r="F19" s="90">
        <f t="shared" ref="F19:F50" si="1">E19*$I$12</f>
        <v>0</v>
      </c>
      <c r="G19" s="90">
        <f t="shared" ref="G19:G50" si="2">E19*(1-$I$12)</f>
        <v>0</v>
      </c>
      <c r="H19" s="90">
        <f t="shared" ref="H19:H50" si="3">F19+H18*$I$10</f>
        <v>0</v>
      </c>
      <c r="I19" s="90">
        <f t="shared" ref="I19:I50" si="4">H18*(1-$I$10)+G19</f>
        <v>0</v>
      </c>
      <c r="J19" s="91">
        <f>I19*I13*conv</f>
        <v>0</v>
      </c>
    </row>
    <row r="20" spans="2:10" ht="13" hidden="1" thickBot="1" x14ac:dyDescent="0.3">
      <c r="B20" s="105">
        <f>[1]Amnt_Deposited!B12</f>
        <v>1951</v>
      </c>
      <c r="C20" s="107">
        <v>0</v>
      </c>
      <c r="D20" s="106">
        <f>Calcolo!$L$12</f>
        <v>0.5</v>
      </c>
      <c r="E20" s="89">
        <f t="shared" si="0"/>
        <v>0</v>
      </c>
      <c r="F20" s="93">
        <f t="shared" si="1"/>
        <v>0</v>
      </c>
      <c r="G20" s="93">
        <f t="shared" si="2"/>
        <v>0</v>
      </c>
      <c r="H20" s="93">
        <f t="shared" si="3"/>
        <v>0</v>
      </c>
      <c r="I20" s="93">
        <f t="shared" si="4"/>
        <v>0</v>
      </c>
      <c r="J20" s="94">
        <f t="shared" ref="J20:J51" si="5">I20*CH4_fraction*conv</f>
        <v>0</v>
      </c>
    </row>
    <row r="21" spans="2:10" ht="13" hidden="1" thickBot="1" x14ac:dyDescent="0.3">
      <c r="B21" s="105">
        <f>[1]Amnt_Deposited!B13</f>
        <v>1952</v>
      </c>
      <c r="C21" s="107">
        <v>0</v>
      </c>
      <c r="D21" s="106">
        <f>Calcolo!$L$12</f>
        <v>0.5</v>
      </c>
      <c r="E21" s="89">
        <f t="shared" si="0"/>
        <v>0</v>
      </c>
      <c r="F21" s="93">
        <f t="shared" si="1"/>
        <v>0</v>
      </c>
      <c r="G21" s="93">
        <f t="shared" si="2"/>
        <v>0</v>
      </c>
      <c r="H21" s="93">
        <f t="shared" si="3"/>
        <v>0</v>
      </c>
      <c r="I21" s="93">
        <f t="shared" si="4"/>
        <v>0</v>
      </c>
      <c r="J21" s="94">
        <f t="shared" si="5"/>
        <v>0</v>
      </c>
    </row>
    <row r="22" spans="2:10" ht="13" hidden="1" thickBot="1" x14ac:dyDescent="0.3">
      <c r="B22" s="105">
        <f>[1]Amnt_Deposited!B14</f>
        <v>1953</v>
      </c>
      <c r="C22" s="107">
        <v>0</v>
      </c>
      <c r="D22" s="106">
        <f>Calcolo!$L$12</f>
        <v>0.5</v>
      </c>
      <c r="E22" s="89">
        <f t="shared" si="0"/>
        <v>0</v>
      </c>
      <c r="F22" s="93">
        <f t="shared" si="1"/>
        <v>0</v>
      </c>
      <c r="G22" s="93">
        <f t="shared" si="2"/>
        <v>0</v>
      </c>
      <c r="H22" s="93">
        <f t="shared" si="3"/>
        <v>0</v>
      </c>
      <c r="I22" s="93">
        <f t="shared" si="4"/>
        <v>0</v>
      </c>
      <c r="J22" s="94">
        <f t="shared" si="5"/>
        <v>0</v>
      </c>
    </row>
    <row r="23" spans="2:10" ht="13" hidden="1" thickBot="1" x14ac:dyDescent="0.3">
      <c r="B23" s="105">
        <f>[1]Amnt_Deposited!B15</f>
        <v>1954</v>
      </c>
      <c r="C23" s="107">
        <v>0</v>
      </c>
      <c r="D23" s="106">
        <f>Calcolo!$L$12</f>
        <v>0.5</v>
      </c>
      <c r="E23" s="89">
        <f t="shared" si="0"/>
        <v>0</v>
      </c>
      <c r="F23" s="93">
        <f t="shared" si="1"/>
        <v>0</v>
      </c>
      <c r="G23" s="93">
        <f t="shared" si="2"/>
        <v>0</v>
      </c>
      <c r="H23" s="93">
        <f t="shared" si="3"/>
        <v>0</v>
      </c>
      <c r="I23" s="93">
        <f t="shared" si="4"/>
        <v>0</v>
      </c>
      <c r="J23" s="94">
        <f t="shared" si="5"/>
        <v>0</v>
      </c>
    </row>
    <row r="24" spans="2:10" ht="13" hidden="1" thickBot="1" x14ac:dyDescent="0.3">
      <c r="B24" s="105">
        <f>[1]Amnt_Deposited!B16</f>
        <v>1955</v>
      </c>
      <c r="C24" s="107">
        <v>0</v>
      </c>
      <c r="D24" s="106">
        <f>Calcolo!$L$12</f>
        <v>0.5</v>
      </c>
      <c r="E24" s="89">
        <f t="shared" si="0"/>
        <v>0</v>
      </c>
      <c r="F24" s="93">
        <f t="shared" si="1"/>
        <v>0</v>
      </c>
      <c r="G24" s="93">
        <f t="shared" si="2"/>
        <v>0</v>
      </c>
      <c r="H24" s="93">
        <f t="shared" si="3"/>
        <v>0</v>
      </c>
      <c r="I24" s="93">
        <f t="shared" si="4"/>
        <v>0</v>
      </c>
      <c r="J24" s="94">
        <f t="shared" si="5"/>
        <v>0</v>
      </c>
    </row>
    <row r="25" spans="2:10" ht="13" hidden="1" thickBot="1" x14ac:dyDescent="0.3">
      <c r="B25" s="105">
        <f>[1]Amnt_Deposited!B17</f>
        <v>1956</v>
      </c>
      <c r="C25" s="107">
        <v>0</v>
      </c>
      <c r="D25" s="106">
        <f>Calcolo!$L$12</f>
        <v>0.5</v>
      </c>
      <c r="E25" s="89">
        <f t="shared" si="0"/>
        <v>0</v>
      </c>
      <c r="F25" s="93">
        <f t="shared" si="1"/>
        <v>0</v>
      </c>
      <c r="G25" s="93">
        <f t="shared" si="2"/>
        <v>0</v>
      </c>
      <c r="H25" s="93">
        <f t="shared" si="3"/>
        <v>0</v>
      </c>
      <c r="I25" s="93">
        <f t="shared" si="4"/>
        <v>0</v>
      </c>
      <c r="J25" s="94">
        <f t="shared" si="5"/>
        <v>0</v>
      </c>
    </row>
    <row r="26" spans="2:10" ht="13" hidden="1" thickBot="1" x14ac:dyDescent="0.3">
      <c r="B26" s="105">
        <f>[1]Amnt_Deposited!B18</f>
        <v>1957</v>
      </c>
      <c r="C26" s="107">
        <v>0</v>
      </c>
      <c r="D26" s="106">
        <f>Calcolo!$L$12</f>
        <v>0.5</v>
      </c>
      <c r="E26" s="89">
        <f t="shared" si="0"/>
        <v>0</v>
      </c>
      <c r="F26" s="93">
        <f t="shared" si="1"/>
        <v>0</v>
      </c>
      <c r="G26" s="93">
        <f t="shared" si="2"/>
        <v>0</v>
      </c>
      <c r="H26" s="93">
        <f t="shared" si="3"/>
        <v>0</v>
      </c>
      <c r="I26" s="93">
        <f t="shared" si="4"/>
        <v>0</v>
      </c>
      <c r="J26" s="94">
        <f t="shared" si="5"/>
        <v>0</v>
      </c>
    </row>
    <row r="27" spans="2:10" ht="13" hidden="1" thickBot="1" x14ac:dyDescent="0.3">
      <c r="B27" s="105">
        <f>[1]Amnt_Deposited!B19</f>
        <v>1958</v>
      </c>
      <c r="C27" s="107">
        <v>0</v>
      </c>
      <c r="D27" s="106">
        <f>Calcolo!$L$12</f>
        <v>0.5</v>
      </c>
      <c r="E27" s="89">
        <f t="shared" si="0"/>
        <v>0</v>
      </c>
      <c r="F27" s="93">
        <f t="shared" si="1"/>
        <v>0</v>
      </c>
      <c r="G27" s="93">
        <f t="shared" si="2"/>
        <v>0</v>
      </c>
      <c r="H27" s="93">
        <f t="shared" si="3"/>
        <v>0</v>
      </c>
      <c r="I27" s="93">
        <f t="shared" si="4"/>
        <v>0</v>
      </c>
      <c r="J27" s="94">
        <f t="shared" si="5"/>
        <v>0</v>
      </c>
    </row>
    <row r="28" spans="2:10" ht="13" hidden="1" thickBot="1" x14ac:dyDescent="0.3">
      <c r="B28" s="105">
        <f>[1]Amnt_Deposited!B20</f>
        <v>1959</v>
      </c>
      <c r="C28" s="107">
        <v>0</v>
      </c>
      <c r="D28" s="106">
        <f>Calcolo!$L$12</f>
        <v>0.5</v>
      </c>
      <c r="E28" s="89">
        <f t="shared" si="0"/>
        <v>0</v>
      </c>
      <c r="F28" s="93">
        <f t="shared" si="1"/>
        <v>0</v>
      </c>
      <c r="G28" s="93">
        <f t="shared" si="2"/>
        <v>0</v>
      </c>
      <c r="H28" s="93">
        <f t="shared" si="3"/>
        <v>0</v>
      </c>
      <c r="I28" s="93">
        <f t="shared" si="4"/>
        <v>0</v>
      </c>
      <c r="J28" s="94">
        <f t="shared" si="5"/>
        <v>0</v>
      </c>
    </row>
    <row r="29" spans="2:10" ht="13" hidden="1" thickBot="1" x14ac:dyDescent="0.3">
      <c r="B29" s="105">
        <f>[1]Amnt_Deposited!B21</f>
        <v>1960</v>
      </c>
      <c r="C29" s="107">
        <v>0</v>
      </c>
      <c r="D29" s="106">
        <f>Calcolo!$L$12</f>
        <v>0.5</v>
      </c>
      <c r="E29" s="89">
        <f t="shared" si="0"/>
        <v>0</v>
      </c>
      <c r="F29" s="93">
        <f t="shared" si="1"/>
        <v>0</v>
      </c>
      <c r="G29" s="93">
        <f t="shared" si="2"/>
        <v>0</v>
      </c>
      <c r="H29" s="93">
        <f t="shared" si="3"/>
        <v>0</v>
      </c>
      <c r="I29" s="93">
        <f t="shared" si="4"/>
        <v>0</v>
      </c>
      <c r="J29" s="94">
        <f t="shared" si="5"/>
        <v>0</v>
      </c>
    </row>
    <row r="30" spans="2:10" ht="13" hidden="1" thickBot="1" x14ac:dyDescent="0.3">
      <c r="B30" s="105">
        <f>[1]Amnt_Deposited!B22</f>
        <v>1961</v>
      </c>
      <c r="C30" s="107">
        <v>0</v>
      </c>
      <c r="D30" s="106">
        <f>Calcolo!$L$12</f>
        <v>0.5</v>
      </c>
      <c r="E30" s="89">
        <f t="shared" si="0"/>
        <v>0</v>
      </c>
      <c r="F30" s="93">
        <f t="shared" si="1"/>
        <v>0</v>
      </c>
      <c r="G30" s="93">
        <f t="shared" si="2"/>
        <v>0</v>
      </c>
      <c r="H30" s="93">
        <f t="shared" si="3"/>
        <v>0</v>
      </c>
      <c r="I30" s="93">
        <f t="shared" si="4"/>
        <v>0</v>
      </c>
      <c r="J30" s="94">
        <f t="shared" si="5"/>
        <v>0</v>
      </c>
    </row>
    <row r="31" spans="2:10" ht="13" hidden="1" thickBot="1" x14ac:dyDescent="0.3">
      <c r="B31" s="105">
        <f>[1]Amnt_Deposited!B23</f>
        <v>1962</v>
      </c>
      <c r="C31" s="107">
        <v>0</v>
      </c>
      <c r="D31" s="106">
        <f>Calcolo!$L$12</f>
        <v>0.5</v>
      </c>
      <c r="E31" s="89">
        <f t="shared" si="0"/>
        <v>0</v>
      </c>
      <c r="F31" s="93">
        <f t="shared" si="1"/>
        <v>0</v>
      </c>
      <c r="G31" s="93">
        <f t="shared" si="2"/>
        <v>0</v>
      </c>
      <c r="H31" s="93">
        <f t="shared" si="3"/>
        <v>0</v>
      </c>
      <c r="I31" s="93">
        <f t="shared" si="4"/>
        <v>0</v>
      </c>
      <c r="J31" s="94">
        <f t="shared" si="5"/>
        <v>0</v>
      </c>
    </row>
    <row r="32" spans="2:10" ht="13" hidden="1" thickBot="1" x14ac:dyDescent="0.3">
      <c r="B32" s="105">
        <f>[1]Amnt_Deposited!B24</f>
        <v>1963</v>
      </c>
      <c r="C32" s="107">
        <v>0</v>
      </c>
      <c r="D32" s="106">
        <f>Calcolo!$L$12</f>
        <v>0.5</v>
      </c>
      <c r="E32" s="89">
        <f t="shared" si="0"/>
        <v>0</v>
      </c>
      <c r="F32" s="93">
        <f t="shared" si="1"/>
        <v>0</v>
      </c>
      <c r="G32" s="93">
        <f t="shared" si="2"/>
        <v>0</v>
      </c>
      <c r="H32" s="93">
        <f t="shared" si="3"/>
        <v>0</v>
      </c>
      <c r="I32" s="93">
        <f t="shared" si="4"/>
        <v>0</v>
      </c>
      <c r="J32" s="94">
        <f t="shared" si="5"/>
        <v>0</v>
      </c>
    </row>
    <row r="33" spans="2:10" ht="13" hidden="1" thickBot="1" x14ac:dyDescent="0.3">
      <c r="B33" s="105">
        <f>[1]Amnt_Deposited!B25</f>
        <v>1964</v>
      </c>
      <c r="C33" s="107">
        <v>0</v>
      </c>
      <c r="D33" s="106">
        <f>Calcolo!$L$12</f>
        <v>0.5</v>
      </c>
      <c r="E33" s="89">
        <f t="shared" si="0"/>
        <v>0</v>
      </c>
      <c r="F33" s="93">
        <f t="shared" si="1"/>
        <v>0</v>
      </c>
      <c r="G33" s="93">
        <f t="shared" si="2"/>
        <v>0</v>
      </c>
      <c r="H33" s="93">
        <f t="shared" si="3"/>
        <v>0</v>
      </c>
      <c r="I33" s="93">
        <f t="shared" si="4"/>
        <v>0</v>
      </c>
      <c r="J33" s="94">
        <f t="shared" si="5"/>
        <v>0</v>
      </c>
    </row>
    <row r="34" spans="2:10" ht="13" hidden="1" thickBot="1" x14ac:dyDescent="0.3">
      <c r="B34" s="105">
        <f>[1]Amnt_Deposited!B26</f>
        <v>1965</v>
      </c>
      <c r="C34" s="107">
        <v>0</v>
      </c>
      <c r="D34" s="106">
        <f>Calcolo!$L$12</f>
        <v>0.5</v>
      </c>
      <c r="E34" s="89">
        <f t="shared" si="0"/>
        <v>0</v>
      </c>
      <c r="F34" s="93">
        <f t="shared" si="1"/>
        <v>0</v>
      </c>
      <c r="G34" s="93">
        <f t="shared" si="2"/>
        <v>0</v>
      </c>
      <c r="H34" s="93">
        <f t="shared" si="3"/>
        <v>0</v>
      </c>
      <c r="I34" s="93">
        <f t="shared" si="4"/>
        <v>0</v>
      </c>
      <c r="J34" s="94">
        <f t="shared" si="5"/>
        <v>0</v>
      </c>
    </row>
    <row r="35" spans="2:10" ht="13" hidden="1" thickBot="1" x14ac:dyDescent="0.3">
      <c r="B35" s="105">
        <f>[1]Amnt_Deposited!B27</f>
        <v>1966</v>
      </c>
      <c r="C35" s="107">
        <v>0</v>
      </c>
      <c r="D35" s="106">
        <f>Calcolo!$L$12</f>
        <v>0.5</v>
      </c>
      <c r="E35" s="89">
        <f t="shared" si="0"/>
        <v>0</v>
      </c>
      <c r="F35" s="93">
        <f t="shared" si="1"/>
        <v>0</v>
      </c>
      <c r="G35" s="93">
        <f t="shared" si="2"/>
        <v>0</v>
      </c>
      <c r="H35" s="93">
        <f t="shared" si="3"/>
        <v>0</v>
      </c>
      <c r="I35" s="93">
        <f t="shared" si="4"/>
        <v>0</v>
      </c>
      <c r="J35" s="94">
        <f t="shared" si="5"/>
        <v>0</v>
      </c>
    </row>
    <row r="36" spans="2:10" ht="13" hidden="1" thickBot="1" x14ac:dyDescent="0.3">
      <c r="B36" s="105">
        <f>[1]Amnt_Deposited!B28</f>
        <v>1967</v>
      </c>
      <c r="C36" s="107">
        <v>0</v>
      </c>
      <c r="D36" s="106">
        <f>Calcolo!$L$12</f>
        <v>0.5</v>
      </c>
      <c r="E36" s="89">
        <f t="shared" si="0"/>
        <v>0</v>
      </c>
      <c r="F36" s="93">
        <f t="shared" si="1"/>
        <v>0</v>
      </c>
      <c r="G36" s="93">
        <f t="shared" si="2"/>
        <v>0</v>
      </c>
      <c r="H36" s="93">
        <f t="shared" si="3"/>
        <v>0</v>
      </c>
      <c r="I36" s="93">
        <f t="shared" si="4"/>
        <v>0</v>
      </c>
      <c r="J36" s="94">
        <f t="shared" si="5"/>
        <v>0</v>
      </c>
    </row>
    <row r="37" spans="2:10" ht="13" hidden="1" thickBot="1" x14ac:dyDescent="0.3">
      <c r="B37" s="105">
        <f>[1]Amnt_Deposited!B29</f>
        <v>1968</v>
      </c>
      <c r="C37" s="107">
        <v>0</v>
      </c>
      <c r="D37" s="106">
        <f>Calcolo!$L$12</f>
        <v>0.5</v>
      </c>
      <c r="E37" s="89">
        <f t="shared" si="0"/>
        <v>0</v>
      </c>
      <c r="F37" s="93">
        <f t="shared" si="1"/>
        <v>0</v>
      </c>
      <c r="G37" s="93">
        <f t="shared" si="2"/>
        <v>0</v>
      </c>
      <c r="H37" s="93">
        <f t="shared" si="3"/>
        <v>0</v>
      </c>
      <c r="I37" s="93">
        <f t="shared" si="4"/>
        <v>0</v>
      </c>
      <c r="J37" s="94">
        <f t="shared" si="5"/>
        <v>0</v>
      </c>
    </row>
    <row r="38" spans="2:10" ht="13" hidden="1" thickBot="1" x14ac:dyDescent="0.3">
      <c r="B38" s="105">
        <f>[1]Amnt_Deposited!B30</f>
        <v>1969</v>
      </c>
      <c r="C38" s="107">
        <v>0</v>
      </c>
      <c r="D38" s="106">
        <f>Calcolo!$L$12</f>
        <v>0.5</v>
      </c>
      <c r="E38" s="89">
        <f t="shared" si="0"/>
        <v>0</v>
      </c>
      <c r="F38" s="93">
        <f t="shared" si="1"/>
        <v>0</v>
      </c>
      <c r="G38" s="93">
        <f t="shared" si="2"/>
        <v>0</v>
      </c>
      <c r="H38" s="93">
        <f t="shared" si="3"/>
        <v>0</v>
      </c>
      <c r="I38" s="93">
        <f t="shared" si="4"/>
        <v>0</v>
      </c>
      <c r="J38" s="94">
        <f t="shared" si="5"/>
        <v>0</v>
      </c>
    </row>
    <row r="39" spans="2:10" ht="13" hidden="1" thickBot="1" x14ac:dyDescent="0.3">
      <c r="B39" s="105">
        <f>[1]Amnt_Deposited!B31</f>
        <v>1970</v>
      </c>
      <c r="C39" s="107">
        <v>0</v>
      </c>
      <c r="D39" s="106">
        <f>Calcolo!$L$12</f>
        <v>0.5</v>
      </c>
      <c r="E39" s="89">
        <f t="shared" si="0"/>
        <v>0</v>
      </c>
      <c r="F39" s="93">
        <f t="shared" si="1"/>
        <v>0</v>
      </c>
      <c r="G39" s="93">
        <f t="shared" si="2"/>
        <v>0</v>
      </c>
      <c r="H39" s="93">
        <f t="shared" si="3"/>
        <v>0</v>
      </c>
      <c r="I39" s="93">
        <f t="shared" si="4"/>
        <v>0</v>
      </c>
      <c r="J39" s="94">
        <f t="shared" si="5"/>
        <v>0</v>
      </c>
    </row>
    <row r="40" spans="2:10" ht="13" hidden="1" thickBot="1" x14ac:dyDescent="0.3">
      <c r="B40" s="105">
        <f>[1]Amnt_Deposited!B32</f>
        <v>1971</v>
      </c>
      <c r="C40" s="107">
        <v>0</v>
      </c>
      <c r="D40" s="106">
        <f>Calcolo!$L$12</f>
        <v>0.5</v>
      </c>
      <c r="E40" s="89">
        <f t="shared" si="0"/>
        <v>0</v>
      </c>
      <c r="F40" s="93">
        <f t="shared" si="1"/>
        <v>0</v>
      </c>
      <c r="G40" s="93">
        <f t="shared" si="2"/>
        <v>0</v>
      </c>
      <c r="H40" s="93">
        <f t="shared" si="3"/>
        <v>0</v>
      </c>
      <c r="I40" s="93">
        <f t="shared" si="4"/>
        <v>0</v>
      </c>
      <c r="J40" s="94">
        <f t="shared" si="5"/>
        <v>0</v>
      </c>
    </row>
    <row r="41" spans="2:10" ht="13" hidden="1" thickBot="1" x14ac:dyDescent="0.3">
      <c r="B41" s="105">
        <f>[1]Amnt_Deposited!B33</f>
        <v>1972</v>
      </c>
      <c r="C41" s="107">
        <v>0</v>
      </c>
      <c r="D41" s="106">
        <f>Calcolo!$L$12</f>
        <v>0.5</v>
      </c>
      <c r="E41" s="89">
        <f t="shared" si="0"/>
        <v>0</v>
      </c>
      <c r="F41" s="93">
        <f t="shared" si="1"/>
        <v>0</v>
      </c>
      <c r="G41" s="93">
        <f t="shared" si="2"/>
        <v>0</v>
      </c>
      <c r="H41" s="93">
        <f t="shared" si="3"/>
        <v>0</v>
      </c>
      <c r="I41" s="93">
        <f t="shared" si="4"/>
        <v>0</v>
      </c>
      <c r="J41" s="94">
        <f t="shared" si="5"/>
        <v>0</v>
      </c>
    </row>
    <row r="42" spans="2:10" ht="13" hidden="1" thickBot="1" x14ac:dyDescent="0.3">
      <c r="B42" s="105">
        <f>[1]Amnt_Deposited!B34</f>
        <v>1973</v>
      </c>
      <c r="C42" s="107">
        <v>0</v>
      </c>
      <c r="D42" s="106">
        <f>Calcolo!$L$12</f>
        <v>0.5</v>
      </c>
      <c r="E42" s="89">
        <f t="shared" si="0"/>
        <v>0</v>
      </c>
      <c r="F42" s="93">
        <f t="shared" si="1"/>
        <v>0</v>
      </c>
      <c r="G42" s="93">
        <f t="shared" si="2"/>
        <v>0</v>
      </c>
      <c r="H42" s="93">
        <f t="shared" si="3"/>
        <v>0</v>
      </c>
      <c r="I42" s="93">
        <f t="shared" si="4"/>
        <v>0</v>
      </c>
      <c r="J42" s="94">
        <f t="shared" si="5"/>
        <v>0</v>
      </c>
    </row>
    <row r="43" spans="2:10" ht="13" hidden="1" thickBot="1" x14ac:dyDescent="0.3">
      <c r="B43" s="105">
        <f>[1]Amnt_Deposited!B35</f>
        <v>1974</v>
      </c>
      <c r="C43" s="107">
        <v>0</v>
      </c>
      <c r="D43" s="106">
        <f>Calcolo!$L$12</f>
        <v>0.5</v>
      </c>
      <c r="E43" s="89">
        <f t="shared" si="0"/>
        <v>0</v>
      </c>
      <c r="F43" s="93">
        <f t="shared" si="1"/>
        <v>0</v>
      </c>
      <c r="G43" s="93">
        <f t="shared" si="2"/>
        <v>0</v>
      </c>
      <c r="H43" s="93">
        <f t="shared" si="3"/>
        <v>0</v>
      </c>
      <c r="I43" s="93">
        <f t="shared" si="4"/>
        <v>0</v>
      </c>
      <c r="J43" s="94">
        <f t="shared" si="5"/>
        <v>0</v>
      </c>
    </row>
    <row r="44" spans="2:10" ht="13" hidden="1" thickBot="1" x14ac:dyDescent="0.3">
      <c r="B44" s="105">
        <f>[1]Amnt_Deposited!B36</f>
        <v>1975</v>
      </c>
      <c r="C44" s="107">
        <v>0</v>
      </c>
      <c r="D44" s="106">
        <f>Calcolo!$L$12</f>
        <v>0.5</v>
      </c>
      <c r="E44" s="89">
        <f t="shared" si="0"/>
        <v>0</v>
      </c>
      <c r="F44" s="93">
        <f t="shared" si="1"/>
        <v>0</v>
      </c>
      <c r="G44" s="93">
        <f t="shared" si="2"/>
        <v>0</v>
      </c>
      <c r="H44" s="93">
        <f t="shared" si="3"/>
        <v>0</v>
      </c>
      <c r="I44" s="93">
        <f t="shared" si="4"/>
        <v>0</v>
      </c>
      <c r="J44" s="94">
        <f t="shared" si="5"/>
        <v>0</v>
      </c>
    </row>
    <row r="45" spans="2:10" ht="13" hidden="1" thickBot="1" x14ac:dyDescent="0.3">
      <c r="B45" s="105">
        <f>[1]Amnt_Deposited!B37</f>
        <v>1976</v>
      </c>
      <c r="C45" s="107">
        <v>0</v>
      </c>
      <c r="D45" s="106">
        <f>Calcolo!$L$12</f>
        <v>0.5</v>
      </c>
      <c r="E45" s="89">
        <f t="shared" si="0"/>
        <v>0</v>
      </c>
      <c r="F45" s="93">
        <f t="shared" si="1"/>
        <v>0</v>
      </c>
      <c r="G45" s="93">
        <f t="shared" si="2"/>
        <v>0</v>
      </c>
      <c r="H45" s="93">
        <f t="shared" si="3"/>
        <v>0</v>
      </c>
      <c r="I45" s="93">
        <f t="shared" si="4"/>
        <v>0</v>
      </c>
      <c r="J45" s="94">
        <f t="shared" si="5"/>
        <v>0</v>
      </c>
    </row>
    <row r="46" spans="2:10" ht="13" hidden="1" thickBot="1" x14ac:dyDescent="0.3">
      <c r="B46" s="105">
        <f>[1]Amnt_Deposited!B38</f>
        <v>1977</v>
      </c>
      <c r="C46" s="107">
        <v>0</v>
      </c>
      <c r="D46" s="106">
        <f>Calcolo!$L$12</f>
        <v>0.5</v>
      </c>
      <c r="E46" s="89">
        <f t="shared" si="0"/>
        <v>0</v>
      </c>
      <c r="F46" s="93">
        <f t="shared" si="1"/>
        <v>0</v>
      </c>
      <c r="G46" s="93">
        <f t="shared" si="2"/>
        <v>0</v>
      </c>
      <c r="H46" s="93">
        <f t="shared" si="3"/>
        <v>0</v>
      </c>
      <c r="I46" s="93">
        <f t="shared" si="4"/>
        <v>0</v>
      </c>
      <c r="J46" s="94">
        <f t="shared" si="5"/>
        <v>0</v>
      </c>
    </row>
    <row r="47" spans="2:10" ht="13" hidden="1" thickBot="1" x14ac:dyDescent="0.3">
      <c r="B47" s="105">
        <f>[1]Amnt_Deposited!B39</f>
        <v>1978</v>
      </c>
      <c r="C47" s="107">
        <v>0</v>
      </c>
      <c r="D47" s="106">
        <f>Calcolo!$L$12</f>
        <v>0.5</v>
      </c>
      <c r="E47" s="89">
        <f t="shared" si="0"/>
        <v>0</v>
      </c>
      <c r="F47" s="93">
        <f t="shared" si="1"/>
        <v>0</v>
      </c>
      <c r="G47" s="93">
        <f t="shared" si="2"/>
        <v>0</v>
      </c>
      <c r="H47" s="93">
        <f t="shared" si="3"/>
        <v>0</v>
      </c>
      <c r="I47" s="93">
        <f t="shared" si="4"/>
        <v>0</v>
      </c>
      <c r="J47" s="94">
        <f t="shared" si="5"/>
        <v>0</v>
      </c>
    </row>
    <row r="48" spans="2:10" ht="13" hidden="1" thickBot="1" x14ac:dyDescent="0.3">
      <c r="B48" s="105">
        <f>[1]Amnt_Deposited!B40</f>
        <v>1979</v>
      </c>
      <c r="C48" s="107">
        <v>0</v>
      </c>
      <c r="D48" s="106">
        <f>Calcolo!$L$12</f>
        <v>0.5</v>
      </c>
      <c r="E48" s="89">
        <f t="shared" si="0"/>
        <v>0</v>
      </c>
      <c r="F48" s="93">
        <f t="shared" si="1"/>
        <v>0</v>
      </c>
      <c r="G48" s="93">
        <f t="shared" si="2"/>
        <v>0</v>
      </c>
      <c r="H48" s="93">
        <f t="shared" si="3"/>
        <v>0</v>
      </c>
      <c r="I48" s="93">
        <f t="shared" si="4"/>
        <v>0</v>
      </c>
      <c r="J48" s="94">
        <f t="shared" si="5"/>
        <v>0</v>
      </c>
    </row>
    <row r="49" spans="2:10" ht="13" hidden="1" thickBot="1" x14ac:dyDescent="0.3">
      <c r="B49" s="105">
        <f>[1]Amnt_Deposited!B41</f>
        <v>1980</v>
      </c>
      <c r="C49" s="107">
        <v>0</v>
      </c>
      <c r="D49" s="106">
        <f>Calcolo!$L$12</f>
        <v>0.5</v>
      </c>
      <c r="E49" s="89">
        <f t="shared" si="0"/>
        <v>0</v>
      </c>
      <c r="F49" s="93">
        <f t="shared" si="1"/>
        <v>0</v>
      </c>
      <c r="G49" s="93">
        <f t="shared" si="2"/>
        <v>0</v>
      </c>
      <c r="H49" s="93">
        <f t="shared" si="3"/>
        <v>0</v>
      </c>
      <c r="I49" s="93">
        <f t="shared" si="4"/>
        <v>0</v>
      </c>
      <c r="J49" s="94">
        <f t="shared" si="5"/>
        <v>0</v>
      </c>
    </row>
    <row r="50" spans="2:10" ht="13" hidden="1" thickBot="1" x14ac:dyDescent="0.3">
      <c r="B50" s="105">
        <f>[1]Amnt_Deposited!B42</f>
        <v>1981</v>
      </c>
      <c r="C50" s="107">
        <v>0</v>
      </c>
      <c r="D50" s="106">
        <f>Calcolo!$L$12</f>
        <v>0.5</v>
      </c>
      <c r="E50" s="89">
        <f t="shared" si="0"/>
        <v>0</v>
      </c>
      <c r="F50" s="93">
        <f t="shared" si="1"/>
        <v>0</v>
      </c>
      <c r="G50" s="93">
        <f t="shared" si="2"/>
        <v>0</v>
      </c>
      <c r="H50" s="93">
        <f t="shared" si="3"/>
        <v>0</v>
      </c>
      <c r="I50" s="93">
        <f t="shared" si="4"/>
        <v>0</v>
      </c>
      <c r="J50" s="94">
        <f t="shared" si="5"/>
        <v>0</v>
      </c>
    </row>
    <row r="51" spans="2:10" ht="13" hidden="1" thickBot="1" x14ac:dyDescent="0.3">
      <c r="B51" s="105">
        <f>[1]Amnt_Deposited!B43</f>
        <v>1982</v>
      </c>
      <c r="C51" s="107">
        <v>0</v>
      </c>
      <c r="D51" s="106">
        <f>Calcolo!$L$12</f>
        <v>0.5</v>
      </c>
      <c r="E51" s="89">
        <f t="shared" ref="E51:E82" si="6">C51*$I$6*$I$7*D51</f>
        <v>0</v>
      </c>
      <c r="F51" s="93">
        <f t="shared" ref="F51:F82" si="7">E51*$I$12</f>
        <v>0</v>
      </c>
      <c r="G51" s="93">
        <f t="shared" ref="G51:G82" si="8">E51*(1-$I$12)</f>
        <v>0</v>
      </c>
      <c r="H51" s="93">
        <f t="shared" ref="H51:H82" si="9">F51+H50*$I$10</f>
        <v>0</v>
      </c>
      <c r="I51" s="93">
        <f t="shared" ref="I51:I82" si="10">H50*(1-$I$10)+G51</f>
        <v>0</v>
      </c>
      <c r="J51" s="94">
        <f t="shared" si="5"/>
        <v>0</v>
      </c>
    </row>
    <row r="52" spans="2:10" ht="13" hidden="1" thickBot="1" x14ac:dyDescent="0.3">
      <c r="B52" s="105">
        <f>[1]Amnt_Deposited!B44</f>
        <v>1983</v>
      </c>
      <c r="C52" s="107">
        <v>0</v>
      </c>
      <c r="D52" s="106">
        <f>Calcolo!$L$12</f>
        <v>0.5</v>
      </c>
      <c r="E52" s="89">
        <f t="shared" si="6"/>
        <v>0</v>
      </c>
      <c r="F52" s="93">
        <f t="shared" si="7"/>
        <v>0</v>
      </c>
      <c r="G52" s="93">
        <f t="shared" si="8"/>
        <v>0</v>
      </c>
      <c r="H52" s="93">
        <f t="shared" si="9"/>
        <v>0</v>
      </c>
      <c r="I52" s="93">
        <f t="shared" si="10"/>
        <v>0</v>
      </c>
      <c r="J52" s="94">
        <f t="shared" ref="J52:J68" si="11">I52*CH4_fraction*conv</f>
        <v>0</v>
      </c>
    </row>
    <row r="53" spans="2:10" ht="13" hidden="1" thickBot="1" x14ac:dyDescent="0.3">
      <c r="B53" s="105">
        <f>[1]Amnt_Deposited!B45</f>
        <v>1984</v>
      </c>
      <c r="C53" s="107">
        <v>0</v>
      </c>
      <c r="D53" s="106">
        <f>Calcolo!$L$12</f>
        <v>0.5</v>
      </c>
      <c r="E53" s="89">
        <f t="shared" si="6"/>
        <v>0</v>
      </c>
      <c r="F53" s="93">
        <f t="shared" si="7"/>
        <v>0</v>
      </c>
      <c r="G53" s="93">
        <f t="shared" si="8"/>
        <v>0</v>
      </c>
      <c r="H53" s="93">
        <f t="shared" si="9"/>
        <v>0</v>
      </c>
      <c r="I53" s="93">
        <f t="shared" si="10"/>
        <v>0</v>
      </c>
      <c r="J53" s="94">
        <f t="shared" si="11"/>
        <v>0</v>
      </c>
    </row>
    <row r="54" spans="2:10" ht="13" hidden="1" thickBot="1" x14ac:dyDescent="0.3">
      <c r="B54" s="105">
        <f>[1]Amnt_Deposited!B46</f>
        <v>1985</v>
      </c>
      <c r="C54" s="107">
        <v>0</v>
      </c>
      <c r="D54" s="106">
        <f>Calcolo!$L$12</f>
        <v>0.5</v>
      </c>
      <c r="E54" s="89">
        <f t="shared" si="6"/>
        <v>0</v>
      </c>
      <c r="F54" s="93">
        <f t="shared" si="7"/>
        <v>0</v>
      </c>
      <c r="G54" s="93">
        <f t="shared" si="8"/>
        <v>0</v>
      </c>
      <c r="H54" s="93">
        <f t="shared" si="9"/>
        <v>0</v>
      </c>
      <c r="I54" s="93">
        <f t="shared" si="10"/>
        <v>0</v>
      </c>
      <c r="J54" s="94">
        <f t="shared" si="11"/>
        <v>0</v>
      </c>
    </row>
    <row r="55" spans="2:10" ht="13" hidden="1" thickBot="1" x14ac:dyDescent="0.3">
      <c r="B55" s="105">
        <f>[1]Amnt_Deposited!B47</f>
        <v>1986</v>
      </c>
      <c r="C55" s="107">
        <v>0</v>
      </c>
      <c r="D55" s="106">
        <f>Calcolo!$L$12</f>
        <v>0.5</v>
      </c>
      <c r="E55" s="89">
        <f t="shared" si="6"/>
        <v>0</v>
      </c>
      <c r="F55" s="93">
        <f t="shared" si="7"/>
        <v>0</v>
      </c>
      <c r="G55" s="93">
        <f t="shared" si="8"/>
        <v>0</v>
      </c>
      <c r="H55" s="93">
        <f t="shared" si="9"/>
        <v>0</v>
      </c>
      <c r="I55" s="93">
        <f t="shared" si="10"/>
        <v>0</v>
      </c>
      <c r="J55" s="94">
        <f t="shared" si="11"/>
        <v>0</v>
      </c>
    </row>
    <row r="56" spans="2:10" ht="13" hidden="1" thickBot="1" x14ac:dyDescent="0.3">
      <c r="B56" s="105">
        <f>[1]Amnt_Deposited!B48</f>
        <v>1987</v>
      </c>
      <c r="C56" s="107">
        <v>0</v>
      </c>
      <c r="D56" s="106">
        <f>Calcolo!$L$12</f>
        <v>0.5</v>
      </c>
      <c r="E56" s="89">
        <f t="shared" si="6"/>
        <v>0</v>
      </c>
      <c r="F56" s="93">
        <f t="shared" si="7"/>
        <v>0</v>
      </c>
      <c r="G56" s="93">
        <f t="shared" si="8"/>
        <v>0</v>
      </c>
      <c r="H56" s="93">
        <f t="shared" si="9"/>
        <v>0</v>
      </c>
      <c r="I56" s="93">
        <f t="shared" si="10"/>
        <v>0</v>
      </c>
      <c r="J56" s="94">
        <f t="shared" si="11"/>
        <v>0</v>
      </c>
    </row>
    <row r="57" spans="2:10" ht="13" hidden="1" thickBot="1" x14ac:dyDescent="0.3">
      <c r="B57" s="105">
        <f>[1]Amnt_Deposited!B49</f>
        <v>1988</v>
      </c>
      <c r="C57" s="107">
        <v>0</v>
      </c>
      <c r="D57" s="106">
        <f>Calcolo!$L$12</f>
        <v>0.5</v>
      </c>
      <c r="E57" s="89">
        <f t="shared" si="6"/>
        <v>0</v>
      </c>
      <c r="F57" s="93">
        <f t="shared" si="7"/>
        <v>0</v>
      </c>
      <c r="G57" s="93">
        <f t="shared" si="8"/>
        <v>0</v>
      </c>
      <c r="H57" s="93">
        <f t="shared" si="9"/>
        <v>0</v>
      </c>
      <c r="I57" s="93">
        <f t="shared" si="10"/>
        <v>0</v>
      </c>
      <c r="J57" s="94">
        <f t="shared" si="11"/>
        <v>0</v>
      </c>
    </row>
    <row r="58" spans="2:10" ht="13" hidden="1" thickBot="1" x14ac:dyDescent="0.3">
      <c r="B58" s="105">
        <f>[1]Amnt_Deposited!B50</f>
        <v>1989</v>
      </c>
      <c r="C58" s="107">
        <v>0</v>
      </c>
      <c r="D58" s="106">
        <f>Calcolo!$L$12</f>
        <v>0.5</v>
      </c>
      <c r="E58" s="89">
        <f t="shared" si="6"/>
        <v>0</v>
      </c>
      <c r="F58" s="93">
        <f t="shared" si="7"/>
        <v>0</v>
      </c>
      <c r="G58" s="93">
        <f t="shared" si="8"/>
        <v>0</v>
      </c>
      <c r="H58" s="93">
        <f t="shared" si="9"/>
        <v>0</v>
      </c>
      <c r="I58" s="93">
        <f t="shared" si="10"/>
        <v>0</v>
      </c>
      <c r="J58" s="94">
        <f t="shared" si="11"/>
        <v>0</v>
      </c>
    </row>
    <row r="59" spans="2:10" ht="13" hidden="1" thickBot="1" x14ac:dyDescent="0.3">
      <c r="B59" s="105">
        <f>[1]Amnt_Deposited!B51</f>
        <v>1990</v>
      </c>
      <c r="C59" s="107">
        <v>0</v>
      </c>
      <c r="D59" s="106">
        <f>Calcolo!$L$12</f>
        <v>0.5</v>
      </c>
      <c r="E59" s="89">
        <f t="shared" si="6"/>
        <v>0</v>
      </c>
      <c r="F59" s="93">
        <f t="shared" si="7"/>
        <v>0</v>
      </c>
      <c r="G59" s="93">
        <f t="shared" si="8"/>
        <v>0</v>
      </c>
      <c r="H59" s="93">
        <f t="shared" si="9"/>
        <v>0</v>
      </c>
      <c r="I59" s="93">
        <f t="shared" si="10"/>
        <v>0</v>
      </c>
      <c r="J59" s="94">
        <f t="shared" si="11"/>
        <v>0</v>
      </c>
    </row>
    <row r="60" spans="2:10" ht="13" hidden="1" thickBot="1" x14ac:dyDescent="0.3">
      <c r="B60" s="105">
        <f>[1]Amnt_Deposited!B52</f>
        <v>1991</v>
      </c>
      <c r="C60" s="107">
        <v>0</v>
      </c>
      <c r="D60" s="106">
        <f>Calcolo!$L$12</f>
        <v>0.5</v>
      </c>
      <c r="E60" s="89">
        <f t="shared" si="6"/>
        <v>0</v>
      </c>
      <c r="F60" s="93">
        <f t="shared" si="7"/>
        <v>0</v>
      </c>
      <c r="G60" s="93">
        <f t="shared" si="8"/>
        <v>0</v>
      </c>
      <c r="H60" s="93">
        <f t="shared" si="9"/>
        <v>0</v>
      </c>
      <c r="I60" s="93">
        <f t="shared" si="10"/>
        <v>0</v>
      </c>
      <c r="J60" s="94">
        <f t="shared" si="11"/>
        <v>0</v>
      </c>
    </row>
    <row r="61" spans="2:10" ht="13" hidden="1" thickBot="1" x14ac:dyDescent="0.3">
      <c r="B61" s="105">
        <f>[1]Amnt_Deposited!B53</f>
        <v>1992</v>
      </c>
      <c r="C61" s="107">
        <v>0</v>
      </c>
      <c r="D61" s="106">
        <f>Calcolo!$L$12</f>
        <v>0.5</v>
      </c>
      <c r="E61" s="89">
        <f t="shared" si="6"/>
        <v>0</v>
      </c>
      <c r="F61" s="93">
        <f t="shared" si="7"/>
        <v>0</v>
      </c>
      <c r="G61" s="93">
        <f t="shared" si="8"/>
        <v>0</v>
      </c>
      <c r="H61" s="93">
        <f t="shared" si="9"/>
        <v>0</v>
      </c>
      <c r="I61" s="93">
        <f t="shared" si="10"/>
        <v>0</v>
      </c>
      <c r="J61" s="94">
        <f t="shared" si="11"/>
        <v>0</v>
      </c>
    </row>
    <row r="62" spans="2:10" ht="13" hidden="1" thickBot="1" x14ac:dyDescent="0.3">
      <c r="B62" s="105">
        <f>[1]Amnt_Deposited!B54</f>
        <v>1993</v>
      </c>
      <c r="C62" s="107">
        <v>0</v>
      </c>
      <c r="D62" s="106">
        <f>Calcolo!$L$12</f>
        <v>0.5</v>
      </c>
      <c r="E62" s="89">
        <f t="shared" si="6"/>
        <v>0</v>
      </c>
      <c r="F62" s="93">
        <f t="shared" si="7"/>
        <v>0</v>
      </c>
      <c r="G62" s="93">
        <f t="shared" si="8"/>
        <v>0</v>
      </c>
      <c r="H62" s="93">
        <f t="shared" si="9"/>
        <v>0</v>
      </c>
      <c r="I62" s="93">
        <f t="shared" si="10"/>
        <v>0</v>
      </c>
      <c r="J62" s="94">
        <f t="shared" si="11"/>
        <v>0</v>
      </c>
    </row>
    <row r="63" spans="2:10" ht="13" hidden="1" thickBot="1" x14ac:dyDescent="0.3">
      <c r="B63" s="105">
        <f>[1]Amnt_Deposited!B55</f>
        <v>1994</v>
      </c>
      <c r="C63" s="107">
        <v>0</v>
      </c>
      <c r="D63" s="106">
        <f>Calcolo!$L$12</f>
        <v>0.5</v>
      </c>
      <c r="E63" s="89">
        <f t="shared" si="6"/>
        <v>0</v>
      </c>
      <c r="F63" s="93">
        <f t="shared" si="7"/>
        <v>0</v>
      </c>
      <c r="G63" s="93">
        <f t="shared" si="8"/>
        <v>0</v>
      </c>
      <c r="H63" s="93">
        <f t="shared" si="9"/>
        <v>0</v>
      </c>
      <c r="I63" s="93">
        <f t="shared" si="10"/>
        <v>0</v>
      </c>
      <c r="J63" s="94">
        <f t="shared" si="11"/>
        <v>0</v>
      </c>
    </row>
    <row r="64" spans="2:10" ht="13" hidden="1" thickBot="1" x14ac:dyDescent="0.3">
      <c r="B64" s="105">
        <f>[1]Amnt_Deposited!B56</f>
        <v>1995</v>
      </c>
      <c r="C64" s="107">
        <v>0</v>
      </c>
      <c r="D64" s="106">
        <f>Calcolo!$L$12</f>
        <v>0.5</v>
      </c>
      <c r="E64" s="89">
        <f t="shared" si="6"/>
        <v>0</v>
      </c>
      <c r="F64" s="93">
        <f t="shared" si="7"/>
        <v>0</v>
      </c>
      <c r="G64" s="93">
        <f t="shared" si="8"/>
        <v>0</v>
      </c>
      <c r="H64" s="93">
        <f t="shared" si="9"/>
        <v>0</v>
      </c>
      <c r="I64" s="93">
        <f t="shared" si="10"/>
        <v>0</v>
      </c>
      <c r="J64" s="94">
        <f t="shared" si="11"/>
        <v>0</v>
      </c>
    </row>
    <row r="65" spans="2:10" ht="13" hidden="1" thickBot="1" x14ac:dyDescent="0.3">
      <c r="B65" s="105">
        <f>[1]Amnt_Deposited!B57</f>
        <v>1996</v>
      </c>
      <c r="C65" s="107">
        <v>0</v>
      </c>
      <c r="D65" s="106">
        <f>Calcolo!$L$12</f>
        <v>0.5</v>
      </c>
      <c r="E65" s="89">
        <f t="shared" si="6"/>
        <v>0</v>
      </c>
      <c r="F65" s="93">
        <f t="shared" si="7"/>
        <v>0</v>
      </c>
      <c r="G65" s="93">
        <f t="shared" si="8"/>
        <v>0</v>
      </c>
      <c r="H65" s="93">
        <f t="shared" si="9"/>
        <v>0</v>
      </c>
      <c r="I65" s="93">
        <f t="shared" si="10"/>
        <v>0</v>
      </c>
      <c r="J65" s="94">
        <f t="shared" si="11"/>
        <v>0</v>
      </c>
    </row>
    <row r="66" spans="2:10" ht="13" hidden="1" thickBot="1" x14ac:dyDescent="0.3">
      <c r="B66" s="105">
        <f>[1]Amnt_Deposited!B58</f>
        <v>1997</v>
      </c>
      <c r="C66" s="107">
        <v>0</v>
      </c>
      <c r="D66" s="106">
        <f>Calcolo!$L$12</f>
        <v>0.5</v>
      </c>
      <c r="E66" s="89">
        <f t="shared" si="6"/>
        <v>0</v>
      </c>
      <c r="F66" s="93">
        <f t="shared" si="7"/>
        <v>0</v>
      </c>
      <c r="G66" s="93">
        <f t="shared" si="8"/>
        <v>0</v>
      </c>
      <c r="H66" s="93">
        <f t="shared" si="9"/>
        <v>0</v>
      </c>
      <c r="I66" s="93">
        <f t="shared" si="10"/>
        <v>0</v>
      </c>
      <c r="J66" s="94">
        <f t="shared" si="11"/>
        <v>0</v>
      </c>
    </row>
    <row r="67" spans="2:10" ht="13" hidden="1" thickBot="1" x14ac:dyDescent="0.3">
      <c r="B67" s="105">
        <f>[1]Amnt_Deposited!B59</f>
        <v>1998</v>
      </c>
      <c r="C67" s="107">
        <v>0</v>
      </c>
      <c r="D67" s="106">
        <f>Calcolo!$L$12</f>
        <v>0.5</v>
      </c>
      <c r="E67" s="89">
        <f t="shared" si="6"/>
        <v>0</v>
      </c>
      <c r="F67" s="93">
        <f t="shared" si="7"/>
        <v>0</v>
      </c>
      <c r="G67" s="93">
        <f t="shared" si="8"/>
        <v>0</v>
      </c>
      <c r="H67" s="93">
        <f t="shared" si="9"/>
        <v>0</v>
      </c>
      <c r="I67" s="93">
        <f t="shared" si="10"/>
        <v>0</v>
      </c>
      <c r="J67" s="94">
        <f t="shared" si="11"/>
        <v>0</v>
      </c>
    </row>
    <row r="68" spans="2:10" ht="13" hidden="1" thickBot="1" x14ac:dyDescent="0.3">
      <c r="B68" s="105">
        <f>[1]Amnt_Deposited!B60</f>
        <v>1999</v>
      </c>
      <c r="C68" s="107">
        <v>0</v>
      </c>
      <c r="D68" s="106">
        <f>Calcolo!$L$12</f>
        <v>0.5</v>
      </c>
      <c r="E68" s="89">
        <f t="shared" si="6"/>
        <v>0</v>
      </c>
      <c r="F68" s="93">
        <f t="shared" si="7"/>
        <v>0</v>
      </c>
      <c r="G68" s="93">
        <f t="shared" si="8"/>
        <v>0</v>
      </c>
      <c r="H68" s="93">
        <f t="shared" si="9"/>
        <v>0</v>
      </c>
      <c r="I68" s="93">
        <f t="shared" si="10"/>
        <v>0</v>
      </c>
      <c r="J68" s="94">
        <f t="shared" si="11"/>
        <v>0</v>
      </c>
    </row>
    <row r="69" spans="2:10" ht="13" thickBot="1" x14ac:dyDescent="0.3">
      <c r="B69" s="105">
        <f>'Emissioni CH4'!A5</f>
        <v>2000</v>
      </c>
      <c r="C69" s="107">
        <f>'Emissioni CH4'!$B5*Calcolo!$F$5</f>
        <v>0</v>
      </c>
      <c r="D69" s="106">
        <f>Calcolo!$L$12</f>
        <v>0.5</v>
      </c>
      <c r="E69" s="89">
        <f t="shared" si="6"/>
        <v>0</v>
      </c>
      <c r="F69" s="93">
        <f t="shared" si="7"/>
        <v>0</v>
      </c>
      <c r="G69" s="93">
        <f t="shared" si="8"/>
        <v>0</v>
      </c>
      <c r="H69" s="93">
        <f t="shared" si="9"/>
        <v>0</v>
      </c>
      <c r="I69" s="93">
        <f t="shared" si="10"/>
        <v>0</v>
      </c>
      <c r="J69" s="94">
        <f>I69*$I$13*16/12</f>
        <v>0</v>
      </c>
    </row>
    <row r="70" spans="2:10" ht="13" thickBot="1" x14ac:dyDescent="0.3">
      <c r="B70" s="105">
        <f>'Emissioni CH4'!A6</f>
        <v>2001</v>
      </c>
      <c r="C70" s="107">
        <f>'Emissioni CH4'!$B6*Calcolo!$F$5</f>
        <v>0</v>
      </c>
      <c r="D70" s="106">
        <f>Calcolo!$L$12</f>
        <v>0.5</v>
      </c>
      <c r="E70" s="89">
        <f t="shared" si="6"/>
        <v>0</v>
      </c>
      <c r="F70" s="93">
        <f t="shared" si="7"/>
        <v>0</v>
      </c>
      <c r="G70" s="93">
        <f t="shared" si="8"/>
        <v>0</v>
      </c>
      <c r="H70" s="93">
        <f t="shared" si="9"/>
        <v>0</v>
      </c>
      <c r="I70" s="93">
        <f t="shared" si="10"/>
        <v>0</v>
      </c>
      <c r="J70" s="94">
        <f t="shared" ref="J70:J99" si="12">I70*$I$13*16/12</f>
        <v>0</v>
      </c>
    </row>
    <row r="71" spans="2:10" ht="13" thickBot="1" x14ac:dyDescent="0.3">
      <c r="B71" s="105">
        <f>'Emissioni CH4'!A7</f>
        <v>2002</v>
      </c>
      <c r="C71" s="107">
        <f>'Emissioni CH4'!$B7*Calcolo!$F$5</f>
        <v>0</v>
      </c>
      <c r="D71" s="106">
        <f>Calcolo!$L$12</f>
        <v>0.5</v>
      </c>
      <c r="E71" s="89">
        <f t="shared" si="6"/>
        <v>0</v>
      </c>
      <c r="F71" s="93">
        <f t="shared" si="7"/>
        <v>0</v>
      </c>
      <c r="G71" s="93">
        <f t="shared" si="8"/>
        <v>0</v>
      </c>
      <c r="H71" s="93">
        <f t="shared" si="9"/>
        <v>0</v>
      </c>
      <c r="I71" s="93">
        <f t="shared" si="10"/>
        <v>0</v>
      </c>
      <c r="J71" s="94">
        <f t="shared" si="12"/>
        <v>0</v>
      </c>
    </row>
    <row r="72" spans="2:10" ht="13" thickBot="1" x14ac:dyDescent="0.3">
      <c r="B72" s="105">
        <f>'Emissioni CH4'!A8</f>
        <v>2003</v>
      </c>
      <c r="C72" s="107">
        <f>'Emissioni CH4'!$B8*Calcolo!$F$5</f>
        <v>0</v>
      </c>
      <c r="D72" s="106">
        <f>Calcolo!$L$12</f>
        <v>0.5</v>
      </c>
      <c r="E72" s="89">
        <f t="shared" si="6"/>
        <v>0</v>
      </c>
      <c r="F72" s="93">
        <f t="shared" si="7"/>
        <v>0</v>
      </c>
      <c r="G72" s="93">
        <f t="shared" si="8"/>
        <v>0</v>
      </c>
      <c r="H72" s="93">
        <f t="shared" si="9"/>
        <v>0</v>
      </c>
      <c r="I72" s="93">
        <f t="shared" si="10"/>
        <v>0</v>
      </c>
      <c r="J72" s="94">
        <f t="shared" si="12"/>
        <v>0</v>
      </c>
    </row>
    <row r="73" spans="2:10" ht="13" thickBot="1" x14ac:dyDescent="0.3">
      <c r="B73" s="105">
        <f>'Emissioni CH4'!A9</f>
        <v>2004</v>
      </c>
      <c r="C73" s="107">
        <f>'Emissioni CH4'!$B9*Calcolo!$F$5</f>
        <v>0</v>
      </c>
      <c r="D73" s="106">
        <f>Calcolo!$L$12</f>
        <v>0.5</v>
      </c>
      <c r="E73" s="89">
        <f t="shared" si="6"/>
        <v>0</v>
      </c>
      <c r="F73" s="93">
        <f t="shared" si="7"/>
        <v>0</v>
      </c>
      <c r="G73" s="93">
        <f t="shared" si="8"/>
        <v>0</v>
      </c>
      <c r="H73" s="93">
        <f t="shared" si="9"/>
        <v>0</v>
      </c>
      <c r="I73" s="93">
        <f t="shared" si="10"/>
        <v>0</v>
      </c>
      <c r="J73" s="94">
        <f t="shared" si="12"/>
        <v>0</v>
      </c>
    </row>
    <row r="74" spans="2:10" ht="13" thickBot="1" x14ac:dyDescent="0.3">
      <c r="B74" s="105">
        <f>'Emissioni CH4'!A10</f>
        <v>2005</v>
      </c>
      <c r="C74" s="107">
        <f>'Emissioni CH4'!$B10*Calcolo!$F$5</f>
        <v>0</v>
      </c>
      <c r="D74" s="106">
        <f>Calcolo!$L$12</f>
        <v>0.5</v>
      </c>
      <c r="E74" s="89">
        <f t="shared" si="6"/>
        <v>0</v>
      </c>
      <c r="F74" s="93">
        <f t="shared" si="7"/>
        <v>0</v>
      </c>
      <c r="G74" s="93">
        <f t="shared" si="8"/>
        <v>0</v>
      </c>
      <c r="H74" s="93">
        <f t="shared" si="9"/>
        <v>0</v>
      </c>
      <c r="I74" s="93">
        <f t="shared" si="10"/>
        <v>0</v>
      </c>
      <c r="J74" s="94">
        <f t="shared" si="12"/>
        <v>0</v>
      </c>
    </row>
    <row r="75" spans="2:10" ht="13" thickBot="1" x14ac:dyDescent="0.3">
      <c r="B75" s="105">
        <f>'Emissioni CH4'!A11</f>
        <v>2006</v>
      </c>
      <c r="C75" s="107">
        <f>'Emissioni CH4'!$B11*Calcolo!$F$5</f>
        <v>0</v>
      </c>
      <c r="D75" s="106">
        <f>Calcolo!$L$12</f>
        <v>0.5</v>
      </c>
      <c r="E75" s="89">
        <f t="shared" si="6"/>
        <v>0</v>
      </c>
      <c r="F75" s="93">
        <f t="shared" si="7"/>
        <v>0</v>
      </c>
      <c r="G75" s="93">
        <f t="shared" si="8"/>
        <v>0</v>
      </c>
      <c r="H75" s="93">
        <f t="shared" si="9"/>
        <v>0</v>
      </c>
      <c r="I75" s="93">
        <f t="shared" si="10"/>
        <v>0</v>
      </c>
      <c r="J75" s="94">
        <f t="shared" si="12"/>
        <v>0</v>
      </c>
    </row>
    <row r="76" spans="2:10" ht="13" thickBot="1" x14ac:dyDescent="0.3">
      <c r="B76" s="105">
        <f>'Emissioni CH4'!A12</f>
        <v>2007</v>
      </c>
      <c r="C76" s="107">
        <f>'Emissioni CH4'!$B12*Calcolo!$F$5</f>
        <v>0</v>
      </c>
      <c r="D76" s="106">
        <f>Calcolo!$L$12</f>
        <v>0.5</v>
      </c>
      <c r="E76" s="89">
        <f t="shared" si="6"/>
        <v>0</v>
      </c>
      <c r="F76" s="93">
        <f t="shared" si="7"/>
        <v>0</v>
      </c>
      <c r="G76" s="93">
        <f t="shared" si="8"/>
        <v>0</v>
      </c>
      <c r="H76" s="93">
        <f t="shared" si="9"/>
        <v>0</v>
      </c>
      <c r="I76" s="93">
        <f t="shared" si="10"/>
        <v>0</v>
      </c>
      <c r="J76" s="94">
        <f t="shared" si="12"/>
        <v>0</v>
      </c>
    </row>
    <row r="77" spans="2:10" ht="13" thickBot="1" x14ac:dyDescent="0.3">
      <c r="B77" s="105">
        <f>'Emissioni CH4'!A13</f>
        <v>2008</v>
      </c>
      <c r="C77" s="107">
        <f>'Emissioni CH4'!$B13*Calcolo!$F$5</f>
        <v>0</v>
      </c>
      <c r="D77" s="106">
        <f>Calcolo!$L$12</f>
        <v>0.5</v>
      </c>
      <c r="E77" s="89">
        <f t="shared" si="6"/>
        <v>0</v>
      </c>
      <c r="F77" s="93">
        <f t="shared" si="7"/>
        <v>0</v>
      </c>
      <c r="G77" s="93">
        <f t="shared" si="8"/>
        <v>0</v>
      </c>
      <c r="H77" s="93">
        <f t="shared" si="9"/>
        <v>0</v>
      </c>
      <c r="I77" s="93">
        <f t="shared" si="10"/>
        <v>0</v>
      </c>
      <c r="J77" s="94">
        <f t="shared" si="12"/>
        <v>0</v>
      </c>
    </row>
    <row r="78" spans="2:10" ht="13" thickBot="1" x14ac:dyDescent="0.3">
      <c r="B78" s="105">
        <f>'Emissioni CH4'!A14</f>
        <v>2009</v>
      </c>
      <c r="C78" s="107">
        <f>'Emissioni CH4'!$B14*Calcolo!$F$5</f>
        <v>0</v>
      </c>
      <c r="D78" s="106">
        <f>Calcolo!$L$12</f>
        <v>0.5</v>
      </c>
      <c r="E78" s="89">
        <f t="shared" si="6"/>
        <v>0</v>
      </c>
      <c r="F78" s="93">
        <f t="shared" si="7"/>
        <v>0</v>
      </c>
      <c r="G78" s="93">
        <f t="shared" si="8"/>
        <v>0</v>
      </c>
      <c r="H78" s="93">
        <f t="shared" si="9"/>
        <v>0</v>
      </c>
      <c r="I78" s="93">
        <f t="shared" si="10"/>
        <v>0</v>
      </c>
      <c r="J78" s="94">
        <f t="shared" si="12"/>
        <v>0</v>
      </c>
    </row>
    <row r="79" spans="2:10" ht="13" thickBot="1" x14ac:dyDescent="0.3">
      <c r="B79" s="105">
        <f>'Emissioni CH4'!A15</f>
        <v>2010</v>
      </c>
      <c r="C79" s="107">
        <f>'Emissioni CH4'!$B15*Calcolo!$F$5</f>
        <v>0</v>
      </c>
      <c r="D79" s="106">
        <f>Calcolo!$L$12</f>
        <v>0.5</v>
      </c>
      <c r="E79" s="89">
        <f t="shared" si="6"/>
        <v>0</v>
      </c>
      <c r="F79" s="93">
        <f t="shared" si="7"/>
        <v>0</v>
      </c>
      <c r="G79" s="93">
        <f t="shared" si="8"/>
        <v>0</v>
      </c>
      <c r="H79" s="93">
        <f t="shared" si="9"/>
        <v>0</v>
      </c>
      <c r="I79" s="93">
        <f t="shared" si="10"/>
        <v>0</v>
      </c>
      <c r="J79" s="94">
        <f t="shared" si="12"/>
        <v>0</v>
      </c>
    </row>
    <row r="80" spans="2:10" ht="13" thickBot="1" x14ac:dyDescent="0.3">
      <c r="B80" s="105">
        <f>'Emissioni CH4'!A16</f>
        <v>2011</v>
      </c>
      <c r="C80" s="107">
        <f>'Emissioni CH4'!$B16*Calcolo!$F$5</f>
        <v>0</v>
      </c>
      <c r="D80" s="106">
        <f>Calcolo!$L$12</f>
        <v>0.5</v>
      </c>
      <c r="E80" s="89">
        <f t="shared" si="6"/>
        <v>0</v>
      </c>
      <c r="F80" s="93">
        <f t="shared" si="7"/>
        <v>0</v>
      </c>
      <c r="G80" s="93">
        <f t="shared" si="8"/>
        <v>0</v>
      </c>
      <c r="H80" s="93">
        <f t="shared" si="9"/>
        <v>0</v>
      </c>
      <c r="I80" s="93">
        <f t="shared" si="10"/>
        <v>0</v>
      </c>
      <c r="J80" s="94">
        <f t="shared" si="12"/>
        <v>0</v>
      </c>
    </row>
    <row r="81" spans="2:10" ht="13" thickBot="1" x14ac:dyDescent="0.3">
      <c r="B81" s="105">
        <f>'Emissioni CH4'!A17</f>
        <v>2012</v>
      </c>
      <c r="C81" s="107">
        <f>'Emissioni CH4'!$B17*Calcolo!$F$5</f>
        <v>0</v>
      </c>
      <c r="D81" s="106">
        <f>Calcolo!$L$12</f>
        <v>0.5</v>
      </c>
      <c r="E81" s="89">
        <f t="shared" si="6"/>
        <v>0</v>
      </c>
      <c r="F81" s="93">
        <f t="shared" si="7"/>
        <v>0</v>
      </c>
      <c r="G81" s="93">
        <f t="shared" si="8"/>
        <v>0</v>
      </c>
      <c r="H81" s="93">
        <f t="shared" si="9"/>
        <v>0</v>
      </c>
      <c r="I81" s="93">
        <f t="shared" si="10"/>
        <v>0</v>
      </c>
      <c r="J81" s="94">
        <f t="shared" si="12"/>
        <v>0</v>
      </c>
    </row>
    <row r="82" spans="2:10" ht="13" thickBot="1" x14ac:dyDescent="0.3">
      <c r="B82" s="105">
        <f>'Emissioni CH4'!A18</f>
        <v>2013</v>
      </c>
      <c r="C82" s="107">
        <f>'Emissioni CH4'!$B18*Calcolo!$F$5</f>
        <v>0</v>
      </c>
      <c r="D82" s="106">
        <f>Calcolo!$L$12</f>
        <v>0.5</v>
      </c>
      <c r="E82" s="89">
        <f t="shared" si="6"/>
        <v>0</v>
      </c>
      <c r="F82" s="93">
        <f t="shared" si="7"/>
        <v>0</v>
      </c>
      <c r="G82" s="93">
        <f t="shared" si="8"/>
        <v>0</v>
      </c>
      <c r="H82" s="93">
        <f t="shared" si="9"/>
        <v>0</v>
      </c>
      <c r="I82" s="93">
        <f t="shared" si="10"/>
        <v>0</v>
      </c>
      <c r="J82" s="94">
        <f t="shared" si="12"/>
        <v>0</v>
      </c>
    </row>
    <row r="83" spans="2:10" ht="13" thickBot="1" x14ac:dyDescent="0.3">
      <c r="B83" s="105">
        <f>'Emissioni CH4'!A19</f>
        <v>2014</v>
      </c>
      <c r="C83" s="107">
        <f>'Emissioni CH4'!$B19*Calcolo!$F$5</f>
        <v>0</v>
      </c>
      <c r="D83" s="106">
        <f>Calcolo!$L$12</f>
        <v>0.5</v>
      </c>
      <c r="E83" s="89">
        <f t="shared" ref="E83:E99" si="13">C83*$I$6*$I$7*D83</f>
        <v>0</v>
      </c>
      <c r="F83" s="93">
        <f t="shared" ref="F83:F99" si="14">E83*$I$12</f>
        <v>0</v>
      </c>
      <c r="G83" s="93">
        <f t="shared" ref="G83:G99" si="15">E83*(1-$I$12)</f>
        <v>0</v>
      </c>
      <c r="H83" s="93">
        <f t="shared" ref="H83:H99" si="16">F83+H82*$I$10</f>
        <v>0</v>
      </c>
      <c r="I83" s="93">
        <f t="shared" ref="I83:I99" si="17">H82*(1-$I$10)+G83</f>
        <v>0</v>
      </c>
      <c r="J83" s="94">
        <f t="shared" si="12"/>
        <v>0</v>
      </c>
    </row>
    <row r="84" spans="2:10" ht="13" thickBot="1" x14ac:dyDescent="0.3">
      <c r="B84" s="105">
        <f>'Emissioni CH4'!A20</f>
        <v>2015</v>
      </c>
      <c r="C84" s="107">
        <f>'Emissioni CH4'!$B20*Calcolo!$F$5</f>
        <v>0</v>
      </c>
      <c r="D84" s="106">
        <f>Calcolo!$L$12</f>
        <v>0.5</v>
      </c>
      <c r="E84" s="89">
        <f t="shared" si="13"/>
        <v>0</v>
      </c>
      <c r="F84" s="93">
        <f t="shared" si="14"/>
        <v>0</v>
      </c>
      <c r="G84" s="93">
        <f t="shared" si="15"/>
        <v>0</v>
      </c>
      <c r="H84" s="93">
        <f t="shared" si="16"/>
        <v>0</v>
      </c>
      <c r="I84" s="93">
        <f t="shared" si="17"/>
        <v>0</v>
      </c>
      <c r="J84" s="94">
        <f t="shared" si="12"/>
        <v>0</v>
      </c>
    </row>
    <row r="85" spans="2:10" ht="13" thickBot="1" x14ac:dyDescent="0.3">
      <c r="B85" s="105">
        <f>'Emissioni CH4'!A21</f>
        <v>2016</v>
      </c>
      <c r="C85" s="107">
        <f>'Emissioni CH4'!$B21*Calcolo!$F$5</f>
        <v>0</v>
      </c>
      <c r="D85" s="106">
        <f>Calcolo!$L$12</f>
        <v>0.5</v>
      </c>
      <c r="E85" s="89">
        <f t="shared" si="13"/>
        <v>0</v>
      </c>
      <c r="F85" s="93">
        <f t="shared" si="14"/>
        <v>0</v>
      </c>
      <c r="G85" s="93">
        <f t="shared" si="15"/>
        <v>0</v>
      </c>
      <c r="H85" s="93">
        <f t="shared" si="16"/>
        <v>0</v>
      </c>
      <c r="I85" s="93">
        <f t="shared" si="17"/>
        <v>0</v>
      </c>
      <c r="J85" s="94">
        <f t="shared" si="12"/>
        <v>0</v>
      </c>
    </row>
    <row r="86" spans="2:10" ht="13" thickBot="1" x14ac:dyDescent="0.3">
      <c r="B86" s="105">
        <f>'Emissioni CH4'!A22</f>
        <v>2017</v>
      </c>
      <c r="C86" s="107">
        <f>'Emissioni CH4'!$B22*Calcolo!$F$5</f>
        <v>0</v>
      </c>
      <c r="D86" s="106">
        <f>Calcolo!$L$12</f>
        <v>0.5</v>
      </c>
      <c r="E86" s="89">
        <f t="shared" si="13"/>
        <v>0</v>
      </c>
      <c r="F86" s="93">
        <f t="shared" si="14"/>
        <v>0</v>
      </c>
      <c r="G86" s="93">
        <f t="shared" si="15"/>
        <v>0</v>
      </c>
      <c r="H86" s="93">
        <f t="shared" si="16"/>
        <v>0</v>
      </c>
      <c r="I86" s="93">
        <f t="shared" si="17"/>
        <v>0</v>
      </c>
      <c r="J86" s="94">
        <f t="shared" si="12"/>
        <v>0</v>
      </c>
    </row>
    <row r="87" spans="2:10" ht="13" thickBot="1" x14ac:dyDescent="0.3">
      <c r="B87" s="105">
        <f>'Emissioni CH4'!A23</f>
        <v>2018</v>
      </c>
      <c r="C87" s="107">
        <f>'Emissioni CH4'!$B23*Calcolo!$F$5</f>
        <v>0</v>
      </c>
      <c r="D87" s="106">
        <f>Calcolo!$L$12</f>
        <v>0.5</v>
      </c>
      <c r="E87" s="89">
        <f t="shared" si="13"/>
        <v>0</v>
      </c>
      <c r="F87" s="93">
        <f t="shared" si="14"/>
        <v>0</v>
      </c>
      <c r="G87" s="93">
        <f t="shared" si="15"/>
        <v>0</v>
      </c>
      <c r="H87" s="93">
        <f t="shared" si="16"/>
        <v>0</v>
      </c>
      <c r="I87" s="93">
        <f t="shared" si="17"/>
        <v>0</v>
      </c>
      <c r="J87" s="94">
        <f t="shared" si="12"/>
        <v>0</v>
      </c>
    </row>
    <row r="88" spans="2:10" ht="13" thickBot="1" x14ac:dyDescent="0.3">
      <c r="B88" s="105">
        <f>'Emissioni CH4'!A24</f>
        <v>2019</v>
      </c>
      <c r="C88" s="107">
        <f>'Emissioni CH4'!$B24*Calcolo!$F$5</f>
        <v>0</v>
      </c>
      <c r="D88" s="106">
        <f>Calcolo!$L$12</f>
        <v>0.5</v>
      </c>
      <c r="E88" s="89">
        <f t="shared" si="13"/>
        <v>0</v>
      </c>
      <c r="F88" s="93">
        <f t="shared" si="14"/>
        <v>0</v>
      </c>
      <c r="G88" s="93">
        <f t="shared" si="15"/>
        <v>0</v>
      </c>
      <c r="H88" s="93">
        <f t="shared" si="16"/>
        <v>0</v>
      </c>
      <c r="I88" s="93">
        <f t="shared" si="17"/>
        <v>0</v>
      </c>
      <c r="J88" s="94">
        <f t="shared" si="12"/>
        <v>0</v>
      </c>
    </row>
    <row r="89" spans="2:10" ht="13" thickBot="1" x14ac:dyDescent="0.3">
      <c r="B89" s="105">
        <f>'Emissioni CH4'!A25</f>
        <v>2020</v>
      </c>
      <c r="C89" s="107">
        <f>'Emissioni CH4'!$B25*Calcolo!$F$5</f>
        <v>0</v>
      </c>
      <c r="D89" s="106">
        <f>Calcolo!$L$12</f>
        <v>0.5</v>
      </c>
      <c r="E89" s="89">
        <f t="shared" si="13"/>
        <v>0</v>
      </c>
      <c r="F89" s="93">
        <f t="shared" si="14"/>
        <v>0</v>
      </c>
      <c r="G89" s="93">
        <f t="shared" si="15"/>
        <v>0</v>
      </c>
      <c r="H89" s="93">
        <f t="shared" si="16"/>
        <v>0</v>
      </c>
      <c r="I89" s="93">
        <f t="shared" si="17"/>
        <v>0</v>
      </c>
      <c r="J89" s="94">
        <f t="shared" si="12"/>
        <v>0</v>
      </c>
    </row>
    <row r="90" spans="2:10" ht="13" thickBot="1" x14ac:dyDescent="0.3">
      <c r="B90" s="105">
        <f>'Emissioni CH4'!A26</f>
        <v>2021</v>
      </c>
      <c r="C90" s="107">
        <f>'Emissioni CH4'!$B26*Calcolo!$F$5</f>
        <v>0</v>
      </c>
      <c r="D90" s="106">
        <f>Calcolo!$L$12</f>
        <v>0.5</v>
      </c>
      <c r="E90" s="89">
        <f t="shared" si="13"/>
        <v>0</v>
      </c>
      <c r="F90" s="93">
        <f t="shared" si="14"/>
        <v>0</v>
      </c>
      <c r="G90" s="93">
        <f t="shared" si="15"/>
        <v>0</v>
      </c>
      <c r="H90" s="93">
        <f t="shared" si="16"/>
        <v>0</v>
      </c>
      <c r="I90" s="93">
        <f t="shared" si="17"/>
        <v>0</v>
      </c>
      <c r="J90" s="94">
        <f t="shared" si="12"/>
        <v>0</v>
      </c>
    </row>
    <row r="91" spans="2:10" ht="13" thickBot="1" x14ac:dyDescent="0.3">
      <c r="B91" s="105">
        <f>'Emissioni CH4'!A27</f>
        <v>2022</v>
      </c>
      <c r="C91" s="107">
        <f>'Emissioni CH4'!$B27*Calcolo!$F$5</f>
        <v>0</v>
      </c>
      <c r="D91" s="106">
        <f>Calcolo!$L$12</f>
        <v>0.5</v>
      </c>
      <c r="E91" s="89">
        <f t="shared" si="13"/>
        <v>0</v>
      </c>
      <c r="F91" s="93">
        <f t="shared" si="14"/>
        <v>0</v>
      </c>
      <c r="G91" s="93">
        <f t="shared" si="15"/>
        <v>0</v>
      </c>
      <c r="H91" s="93">
        <f t="shared" si="16"/>
        <v>0</v>
      </c>
      <c r="I91" s="93">
        <f t="shared" si="17"/>
        <v>0</v>
      </c>
      <c r="J91" s="94">
        <f t="shared" si="12"/>
        <v>0</v>
      </c>
    </row>
    <row r="92" spans="2:10" ht="13" thickBot="1" x14ac:dyDescent="0.3">
      <c r="B92" s="105">
        <f>'Emissioni CH4'!A28</f>
        <v>2023</v>
      </c>
      <c r="C92" s="107">
        <f>'Emissioni CH4'!$B28*Calcolo!$F$5</f>
        <v>0</v>
      </c>
      <c r="D92" s="106">
        <f>Calcolo!$L$12</f>
        <v>0.5</v>
      </c>
      <c r="E92" s="89">
        <f t="shared" si="13"/>
        <v>0</v>
      </c>
      <c r="F92" s="93">
        <f t="shared" si="14"/>
        <v>0</v>
      </c>
      <c r="G92" s="93">
        <f t="shared" si="15"/>
        <v>0</v>
      </c>
      <c r="H92" s="93">
        <f t="shared" si="16"/>
        <v>0</v>
      </c>
      <c r="I92" s="93">
        <f t="shared" si="17"/>
        <v>0</v>
      </c>
      <c r="J92" s="94">
        <f t="shared" si="12"/>
        <v>0</v>
      </c>
    </row>
    <row r="93" spans="2:10" ht="13" thickBot="1" x14ac:dyDescent="0.3">
      <c r="B93" s="105">
        <f>'Emissioni CH4'!A29</f>
        <v>2024</v>
      </c>
      <c r="C93" s="107">
        <f>'Emissioni CH4'!$B29*Calcolo!$F$5</f>
        <v>0</v>
      </c>
      <c r="D93" s="106">
        <f>Calcolo!$L$12</f>
        <v>0.5</v>
      </c>
      <c r="E93" s="89">
        <f t="shared" si="13"/>
        <v>0</v>
      </c>
      <c r="F93" s="93">
        <f t="shared" si="14"/>
        <v>0</v>
      </c>
      <c r="G93" s="93">
        <f t="shared" si="15"/>
        <v>0</v>
      </c>
      <c r="H93" s="93">
        <f t="shared" si="16"/>
        <v>0</v>
      </c>
      <c r="I93" s="93">
        <f t="shared" si="17"/>
        <v>0</v>
      </c>
      <c r="J93" s="94">
        <f t="shared" si="12"/>
        <v>0</v>
      </c>
    </row>
    <row r="94" spans="2:10" ht="13" thickBot="1" x14ac:dyDescent="0.3">
      <c r="B94" s="105">
        <f>'Emissioni CH4'!A30</f>
        <v>2025</v>
      </c>
      <c r="C94" s="107">
        <f>'Emissioni CH4'!$B30*Calcolo!$F$5</f>
        <v>0</v>
      </c>
      <c r="D94" s="106">
        <f>Calcolo!$L$12</f>
        <v>0.5</v>
      </c>
      <c r="E94" s="89">
        <f t="shared" si="13"/>
        <v>0</v>
      </c>
      <c r="F94" s="93">
        <f t="shared" si="14"/>
        <v>0</v>
      </c>
      <c r="G94" s="93">
        <f t="shared" si="15"/>
        <v>0</v>
      </c>
      <c r="H94" s="93">
        <f t="shared" si="16"/>
        <v>0</v>
      </c>
      <c r="I94" s="93">
        <f t="shared" si="17"/>
        <v>0</v>
      </c>
      <c r="J94" s="94">
        <f t="shared" si="12"/>
        <v>0</v>
      </c>
    </row>
    <row r="95" spans="2:10" ht="13" thickBot="1" x14ac:dyDescent="0.3">
      <c r="B95" s="105">
        <f>'Emissioni CH4'!A31</f>
        <v>2026</v>
      </c>
      <c r="C95" s="107">
        <f>'Emissioni CH4'!$B31*Calcolo!$F$5</f>
        <v>0</v>
      </c>
      <c r="D95" s="106">
        <f>Calcolo!$L$12</f>
        <v>0.5</v>
      </c>
      <c r="E95" s="89">
        <f t="shared" si="13"/>
        <v>0</v>
      </c>
      <c r="F95" s="93">
        <f t="shared" si="14"/>
        <v>0</v>
      </c>
      <c r="G95" s="93">
        <f t="shared" si="15"/>
        <v>0</v>
      </c>
      <c r="H95" s="93">
        <f t="shared" si="16"/>
        <v>0</v>
      </c>
      <c r="I95" s="93">
        <f t="shared" si="17"/>
        <v>0</v>
      </c>
      <c r="J95" s="94">
        <f t="shared" si="12"/>
        <v>0</v>
      </c>
    </row>
    <row r="96" spans="2:10" ht="13" thickBot="1" x14ac:dyDescent="0.3">
      <c r="B96" s="105">
        <f>'Emissioni CH4'!A32</f>
        <v>2027</v>
      </c>
      <c r="C96" s="107">
        <f>'Emissioni CH4'!$B32*Calcolo!$F$5</f>
        <v>0</v>
      </c>
      <c r="D96" s="106">
        <f>Calcolo!$L$12</f>
        <v>0.5</v>
      </c>
      <c r="E96" s="89">
        <f t="shared" si="13"/>
        <v>0</v>
      </c>
      <c r="F96" s="93">
        <f t="shared" si="14"/>
        <v>0</v>
      </c>
      <c r="G96" s="93">
        <f t="shared" si="15"/>
        <v>0</v>
      </c>
      <c r="H96" s="93">
        <f t="shared" si="16"/>
        <v>0</v>
      </c>
      <c r="I96" s="93">
        <f t="shared" si="17"/>
        <v>0</v>
      </c>
      <c r="J96" s="94">
        <f t="shared" si="12"/>
        <v>0</v>
      </c>
    </row>
    <row r="97" spans="2:10" ht="13" thickBot="1" x14ac:dyDescent="0.3">
      <c r="B97" s="105">
        <f>'Emissioni CH4'!A33</f>
        <v>2028</v>
      </c>
      <c r="C97" s="107">
        <f>'Emissioni CH4'!$B33*Calcolo!$F$5</f>
        <v>0</v>
      </c>
      <c r="D97" s="106">
        <f>Calcolo!$L$12</f>
        <v>0.5</v>
      </c>
      <c r="E97" s="89">
        <f t="shared" si="13"/>
        <v>0</v>
      </c>
      <c r="F97" s="93">
        <f t="shared" si="14"/>
        <v>0</v>
      </c>
      <c r="G97" s="93">
        <f t="shared" si="15"/>
        <v>0</v>
      </c>
      <c r="H97" s="93">
        <f t="shared" si="16"/>
        <v>0</v>
      </c>
      <c r="I97" s="93">
        <f t="shared" si="17"/>
        <v>0</v>
      </c>
      <c r="J97" s="94">
        <f t="shared" si="12"/>
        <v>0</v>
      </c>
    </row>
    <row r="98" spans="2:10" ht="13" thickBot="1" x14ac:dyDescent="0.3">
      <c r="B98" s="105">
        <f>'Emissioni CH4'!A34</f>
        <v>2029</v>
      </c>
      <c r="C98" s="107">
        <f>'Emissioni CH4'!$B34*Calcolo!$F$5</f>
        <v>0</v>
      </c>
      <c r="D98" s="106">
        <f>Calcolo!$L$12</f>
        <v>0.5</v>
      </c>
      <c r="E98" s="89">
        <f t="shared" si="13"/>
        <v>0</v>
      </c>
      <c r="F98" s="93">
        <f t="shared" si="14"/>
        <v>0</v>
      </c>
      <c r="G98" s="93">
        <f t="shared" si="15"/>
        <v>0</v>
      </c>
      <c r="H98" s="93">
        <f t="shared" si="16"/>
        <v>0</v>
      </c>
      <c r="I98" s="93">
        <f t="shared" si="17"/>
        <v>0</v>
      </c>
      <c r="J98" s="94">
        <f t="shared" si="12"/>
        <v>0</v>
      </c>
    </row>
    <row r="99" spans="2:10" ht="13" thickBot="1" x14ac:dyDescent="0.3">
      <c r="B99" s="105">
        <f>'Emissioni CH4'!A35</f>
        <v>2030</v>
      </c>
      <c r="C99" s="107">
        <f>'Emissioni CH4'!$B35*Calcolo!$F$5</f>
        <v>0</v>
      </c>
      <c r="D99" s="106">
        <f>Calcolo!$L$12</f>
        <v>0.5</v>
      </c>
      <c r="E99" s="89">
        <f t="shared" si="13"/>
        <v>0</v>
      </c>
      <c r="F99" s="95">
        <f t="shared" si="14"/>
        <v>0</v>
      </c>
      <c r="G99" s="95">
        <f t="shared" si="15"/>
        <v>0</v>
      </c>
      <c r="H99" s="95">
        <f t="shared" si="16"/>
        <v>0</v>
      </c>
      <c r="I99" s="95">
        <f t="shared" si="17"/>
        <v>0</v>
      </c>
      <c r="J99" s="94">
        <f t="shared" si="12"/>
        <v>0</v>
      </c>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99"/>
  <sheetViews>
    <sheetView topLeftCell="A4" workbookViewId="0">
      <selection activeCell="A10" sqref="A10"/>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26953125" style="20" customWidth="1"/>
    <col min="9" max="9" width="11.453125" style="20" customWidth="1"/>
    <col min="10" max="10" width="10.26953125" style="20" customWidth="1"/>
    <col min="11" max="16384" width="11.453125" style="24"/>
  </cols>
  <sheetData>
    <row r="2" spans="1:10" ht="15.5" x14ac:dyDescent="0.35">
      <c r="B2" s="21" t="s">
        <v>49</v>
      </c>
      <c r="C2" s="26"/>
      <c r="D2" s="22"/>
      <c r="E2" s="23"/>
      <c r="F2" s="23"/>
      <c r="G2" s="23"/>
      <c r="H2" s="23"/>
      <c r="I2" s="23"/>
      <c r="J2" s="23"/>
    </row>
    <row r="3" spans="1:10" ht="15.5" x14ac:dyDescent="0.35">
      <c r="B3" s="25" t="str">
        <f>IF(Select2=2,"Having chosen the bulk waste option, this sheet applies only to Harvested Wood Products calculations","")</f>
        <v/>
      </c>
      <c r="C3" s="26"/>
      <c r="D3" s="22"/>
      <c r="E3" s="23"/>
      <c r="F3" s="23"/>
      <c r="G3" s="23"/>
      <c r="H3" s="23"/>
      <c r="I3" s="23"/>
      <c r="J3" s="23"/>
    </row>
    <row r="4" spans="1:10" ht="16" thickBot="1" x14ac:dyDescent="0.4">
      <c r="B4" s="27"/>
      <c r="C4" s="28"/>
      <c r="D4" s="29"/>
      <c r="E4" s="30"/>
      <c r="F4" s="30"/>
      <c r="G4" s="30"/>
      <c r="H4" s="30"/>
      <c r="I4" s="30"/>
      <c r="J4" s="30"/>
    </row>
    <row r="5" spans="1:10" ht="13.5" thickBot="1" x14ac:dyDescent="0.35">
      <c r="B5" s="31"/>
      <c r="C5" s="32"/>
      <c r="D5" s="33"/>
      <c r="E5" s="34"/>
      <c r="F5" s="34"/>
      <c r="G5" s="34"/>
      <c r="H5" s="34"/>
      <c r="I5" s="35" t="s">
        <v>50</v>
      </c>
      <c r="J5" s="34"/>
    </row>
    <row r="6" spans="1:10" ht="13" x14ac:dyDescent="0.3">
      <c r="B6" s="31"/>
      <c r="C6" s="32"/>
      <c r="D6" s="36" t="s">
        <v>24</v>
      </c>
      <c r="E6" s="37"/>
      <c r="F6" s="37"/>
      <c r="G6" s="38"/>
      <c r="H6" s="39" t="s">
        <v>24</v>
      </c>
      <c r="I6" s="131">
        <v>0.43</v>
      </c>
      <c r="J6" s="111"/>
    </row>
    <row r="7" spans="1:10" ht="13.5" thickBot="1" x14ac:dyDescent="0.35">
      <c r="B7" s="31"/>
      <c r="C7" s="32"/>
      <c r="D7" s="40" t="s">
        <v>25</v>
      </c>
      <c r="E7" s="41"/>
      <c r="F7" s="41"/>
      <c r="G7" s="42"/>
      <c r="H7" s="43" t="s">
        <v>25</v>
      </c>
      <c r="I7" s="132">
        <v>0.1</v>
      </c>
      <c r="J7" s="111"/>
    </row>
    <row r="8" spans="1:10" x14ac:dyDescent="0.25">
      <c r="D8" s="36" t="s">
        <v>76</v>
      </c>
      <c r="E8" s="37"/>
      <c r="F8" s="37"/>
      <c r="G8" s="38"/>
      <c r="H8" s="39" t="s">
        <v>26</v>
      </c>
      <c r="I8" s="133">
        <v>0.03</v>
      </c>
      <c r="J8" s="112"/>
    </row>
    <row r="9" spans="1:10" ht="15.5" x14ac:dyDescent="0.4">
      <c r="D9" s="134" t="s">
        <v>60</v>
      </c>
      <c r="E9" s="46"/>
      <c r="F9" s="46"/>
      <c r="G9" s="47"/>
      <c r="H9" s="48" t="s">
        <v>27</v>
      </c>
      <c r="I9" s="130">
        <f>LN(2)/$I$8</f>
        <v>23.104906018664845</v>
      </c>
      <c r="J9" s="44"/>
    </row>
    <row r="10" spans="1:10" x14ac:dyDescent="0.25">
      <c r="D10" s="49" t="s">
        <v>28</v>
      </c>
      <c r="E10" s="50"/>
      <c r="F10" s="50"/>
      <c r="G10" s="51"/>
      <c r="H10" s="52" t="s">
        <v>29</v>
      </c>
      <c r="I10" s="53">
        <f>EXP(-$I$8)</f>
        <v>0.97044553354850815</v>
      </c>
      <c r="J10" s="44"/>
    </row>
    <row r="11" spans="1:10" x14ac:dyDescent="0.25">
      <c r="D11" s="49" t="s">
        <v>61</v>
      </c>
      <c r="E11" s="50"/>
      <c r="F11" s="50"/>
      <c r="G11" s="51"/>
      <c r="H11" s="52" t="s">
        <v>30</v>
      </c>
      <c r="I11" s="53">
        <v>13</v>
      </c>
      <c r="J11" s="44"/>
    </row>
    <row r="12" spans="1:10" ht="13" thickBot="1" x14ac:dyDescent="0.3">
      <c r="D12" s="54" t="s">
        <v>31</v>
      </c>
      <c r="E12" s="55"/>
      <c r="F12" s="55"/>
      <c r="G12" s="56"/>
      <c r="H12" s="57" t="s">
        <v>32</v>
      </c>
      <c r="I12" s="58">
        <f>EXP(-$I$8*((13-I11)/12))</f>
        <v>1</v>
      </c>
      <c r="J12" s="44"/>
    </row>
    <row r="13" spans="1:10" ht="13" thickBot="1" x14ac:dyDescent="0.3">
      <c r="C13" s="59"/>
      <c r="D13" s="60" t="s">
        <v>33</v>
      </c>
      <c r="E13" s="61"/>
      <c r="F13" s="61"/>
      <c r="G13" s="62"/>
      <c r="H13" s="63" t="s">
        <v>34</v>
      </c>
      <c r="I13" s="64">
        <v>0.5</v>
      </c>
      <c r="J13" s="44"/>
    </row>
    <row r="14" spans="1:10" ht="13" thickBot="1" x14ac:dyDescent="0.3">
      <c r="E14" s="44"/>
      <c r="F14" s="44"/>
      <c r="G14" s="44"/>
      <c r="H14" s="44"/>
      <c r="I14" s="44"/>
      <c r="J14" s="44"/>
    </row>
    <row r="15" spans="1:10" ht="50" x14ac:dyDescent="0.25">
      <c r="B15" s="66" t="s">
        <v>39</v>
      </c>
      <c r="C15" s="67" t="s">
        <v>52</v>
      </c>
      <c r="D15" s="68" t="s">
        <v>41</v>
      </c>
      <c r="E15" s="69" t="s">
        <v>58</v>
      </c>
      <c r="F15" s="69" t="s">
        <v>57</v>
      </c>
      <c r="G15" s="69" t="s">
        <v>56</v>
      </c>
      <c r="H15" s="69" t="s">
        <v>55</v>
      </c>
      <c r="I15" s="69" t="s">
        <v>54</v>
      </c>
      <c r="J15" s="70" t="s">
        <v>53</v>
      </c>
    </row>
    <row r="16" spans="1:10" ht="23.5" x14ac:dyDescent="0.25">
      <c r="A16" s="100"/>
      <c r="B16" s="71"/>
      <c r="C16" s="72" t="s">
        <v>42</v>
      </c>
      <c r="D16" s="73" t="s">
        <v>41</v>
      </c>
      <c r="E16" s="74" t="s">
        <v>23</v>
      </c>
      <c r="F16" s="74" t="s">
        <v>35</v>
      </c>
      <c r="G16" s="74" t="s">
        <v>36</v>
      </c>
      <c r="H16" s="74" t="s">
        <v>43</v>
      </c>
      <c r="I16" s="74" t="s">
        <v>44</v>
      </c>
      <c r="J16" s="75" t="s">
        <v>37</v>
      </c>
    </row>
    <row r="17" spans="2:11" ht="13" thickBot="1" x14ac:dyDescent="0.3">
      <c r="B17" s="76"/>
      <c r="C17" s="77" t="s">
        <v>45</v>
      </c>
      <c r="D17" s="78" t="s">
        <v>46</v>
      </c>
      <c r="E17" s="79" t="s">
        <v>45</v>
      </c>
      <c r="F17" s="79" t="s">
        <v>45</v>
      </c>
      <c r="G17" s="79" t="s">
        <v>45</v>
      </c>
      <c r="H17" s="79" t="s">
        <v>45</v>
      </c>
      <c r="I17" s="79" t="s">
        <v>45</v>
      </c>
      <c r="J17" s="80" t="s">
        <v>45</v>
      </c>
    </row>
    <row r="18" spans="2:11" ht="13" thickBot="1" x14ac:dyDescent="0.3">
      <c r="B18" s="81"/>
      <c r="C18" s="109"/>
      <c r="D18" s="83"/>
      <c r="E18" s="84"/>
      <c r="F18" s="85"/>
      <c r="G18" s="85"/>
      <c r="H18" s="85"/>
      <c r="I18" s="85"/>
      <c r="J18" s="86"/>
    </row>
    <row r="19" spans="2:11" ht="13" hidden="1" thickBot="1" x14ac:dyDescent="0.3">
      <c r="B19" s="108">
        <f>[1]Amnt_Deposited!B11</f>
        <v>1950</v>
      </c>
      <c r="C19" s="107">
        <v>0</v>
      </c>
      <c r="D19" s="106">
        <f>Calcolo!$L$12</f>
        <v>0.5</v>
      </c>
      <c r="E19" s="89">
        <f t="shared" ref="E19:E50" si="0">C19*$I$6*$I$7*D19</f>
        <v>0</v>
      </c>
      <c r="F19" s="90">
        <f t="shared" ref="F19:F50" si="1">E19*$I$12</f>
        <v>0</v>
      </c>
      <c r="G19" s="90">
        <f t="shared" ref="G19:G50" si="2">E19*(1-$I$12)</f>
        <v>0</v>
      </c>
      <c r="H19" s="90">
        <f t="shared" ref="H19:H50" si="3">F19+H18*$I$10</f>
        <v>0</v>
      </c>
      <c r="I19" s="90">
        <f t="shared" ref="I19:I50" si="4">H18*(1-$I$10)+G19</f>
        <v>0</v>
      </c>
      <c r="J19" s="91">
        <f t="shared" ref="J19:J50" si="5">I19*CH4_fraction*conv</f>
        <v>0</v>
      </c>
      <c r="K19" s="110"/>
    </row>
    <row r="20" spans="2:11" ht="13" hidden="1" thickBot="1" x14ac:dyDescent="0.3">
      <c r="B20" s="105">
        <f>[1]Amnt_Deposited!B12</f>
        <v>1951</v>
      </c>
      <c r="C20" s="107">
        <v>0</v>
      </c>
      <c r="D20" s="106">
        <f>Calcolo!$L$12</f>
        <v>0.5</v>
      </c>
      <c r="E20" s="89">
        <f t="shared" si="0"/>
        <v>0</v>
      </c>
      <c r="F20" s="93">
        <f t="shared" si="1"/>
        <v>0</v>
      </c>
      <c r="G20" s="93">
        <f t="shared" si="2"/>
        <v>0</v>
      </c>
      <c r="H20" s="93">
        <f t="shared" si="3"/>
        <v>0</v>
      </c>
      <c r="I20" s="93">
        <f t="shared" si="4"/>
        <v>0</v>
      </c>
      <c r="J20" s="94">
        <f t="shared" si="5"/>
        <v>0</v>
      </c>
    </row>
    <row r="21" spans="2:11" ht="13" hidden="1" thickBot="1" x14ac:dyDescent="0.3">
      <c r="B21" s="105">
        <f>[1]Amnt_Deposited!B13</f>
        <v>1952</v>
      </c>
      <c r="C21" s="107">
        <v>0</v>
      </c>
      <c r="D21" s="106">
        <f>Calcolo!$L$12</f>
        <v>0.5</v>
      </c>
      <c r="E21" s="89">
        <f t="shared" si="0"/>
        <v>0</v>
      </c>
      <c r="F21" s="93">
        <f t="shared" si="1"/>
        <v>0</v>
      </c>
      <c r="G21" s="93">
        <f t="shared" si="2"/>
        <v>0</v>
      </c>
      <c r="H21" s="93">
        <f t="shared" si="3"/>
        <v>0</v>
      </c>
      <c r="I21" s="93">
        <f t="shared" si="4"/>
        <v>0</v>
      </c>
      <c r="J21" s="94">
        <f t="shared" si="5"/>
        <v>0</v>
      </c>
    </row>
    <row r="22" spans="2:11" ht="13" hidden="1" thickBot="1" x14ac:dyDescent="0.3">
      <c r="B22" s="105">
        <f>[1]Amnt_Deposited!B14</f>
        <v>1953</v>
      </c>
      <c r="C22" s="107">
        <v>0</v>
      </c>
      <c r="D22" s="106">
        <f>Calcolo!$L$12</f>
        <v>0.5</v>
      </c>
      <c r="E22" s="89">
        <f t="shared" si="0"/>
        <v>0</v>
      </c>
      <c r="F22" s="93">
        <f t="shared" si="1"/>
        <v>0</v>
      </c>
      <c r="G22" s="93">
        <f t="shared" si="2"/>
        <v>0</v>
      </c>
      <c r="H22" s="93">
        <f t="shared" si="3"/>
        <v>0</v>
      </c>
      <c r="I22" s="93">
        <f t="shared" si="4"/>
        <v>0</v>
      </c>
      <c r="J22" s="94">
        <f t="shared" si="5"/>
        <v>0</v>
      </c>
    </row>
    <row r="23" spans="2:11" ht="13" hidden="1" thickBot="1" x14ac:dyDescent="0.3">
      <c r="B23" s="105">
        <f>[1]Amnt_Deposited!B15</f>
        <v>1954</v>
      </c>
      <c r="C23" s="107">
        <v>0</v>
      </c>
      <c r="D23" s="106">
        <f>Calcolo!$L$12</f>
        <v>0.5</v>
      </c>
      <c r="E23" s="89">
        <f t="shared" si="0"/>
        <v>0</v>
      </c>
      <c r="F23" s="93">
        <f t="shared" si="1"/>
        <v>0</v>
      </c>
      <c r="G23" s="93">
        <f t="shared" si="2"/>
        <v>0</v>
      </c>
      <c r="H23" s="93">
        <f t="shared" si="3"/>
        <v>0</v>
      </c>
      <c r="I23" s="93">
        <f t="shared" si="4"/>
        <v>0</v>
      </c>
      <c r="J23" s="94">
        <f t="shared" si="5"/>
        <v>0</v>
      </c>
    </row>
    <row r="24" spans="2:11" ht="13" hidden="1" thickBot="1" x14ac:dyDescent="0.3">
      <c r="B24" s="105">
        <f>[1]Amnt_Deposited!B16</f>
        <v>1955</v>
      </c>
      <c r="C24" s="107">
        <v>0</v>
      </c>
      <c r="D24" s="106">
        <f>Calcolo!$L$12</f>
        <v>0.5</v>
      </c>
      <c r="E24" s="89">
        <f t="shared" si="0"/>
        <v>0</v>
      </c>
      <c r="F24" s="93">
        <f t="shared" si="1"/>
        <v>0</v>
      </c>
      <c r="G24" s="93">
        <f t="shared" si="2"/>
        <v>0</v>
      </c>
      <c r="H24" s="93">
        <f t="shared" si="3"/>
        <v>0</v>
      </c>
      <c r="I24" s="93">
        <f t="shared" si="4"/>
        <v>0</v>
      </c>
      <c r="J24" s="94">
        <f t="shared" si="5"/>
        <v>0</v>
      </c>
    </row>
    <row r="25" spans="2:11" ht="13" hidden="1" thickBot="1" x14ac:dyDescent="0.3">
      <c r="B25" s="105">
        <f>[1]Amnt_Deposited!B17</f>
        <v>1956</v>
      </c>
      <c r="C25" s="107">
        <v>0</v>
      </c>
      <c r="D25" s="106">
        <f>Calcolo!$L$12</f>
        <v>0.5</v>
      </c>
      <c r="E25" s="89">
        <f t="shared" si="0"/>
        <v>0</v>
      </c>
      <c r="F25" s="93">
        <f t="shared" si="1"/>
        <v>0</v>
      </c>
      <c r="G25" s="93">
        <f t="shared" si="2"/>
        <v>0</v>
      </c>
      <c r="H25" s="93">
        <f t="shared" si="3"/>
        <v>0</v>
      </c>
      <c r="I25" s="93">
        <f t="shared" si="4"/>
        <v>0</v>
      </c>
      <c r="J25" s="94">
        <f t="shared" si="5"/>
        <v>0</v>
      </c>
    </row>
    <row r="26" spans="2:11" ht="13" hidden="1" thickBot="1" x14ac:dyDescent="0.3">
      <c r="B26" s="105">
        <f>[1]Amnt_Deposited!B18</f>
        <v>1957</v>
      </c>
      <c r="C26" s="107">
        <v>0</v>
      </c>
      <c r="D26" s="106">
        <f>Calcolo!$L$12</f>
        <v>0.5</v>
      </c>
      <c r="E26" s="89">
        <f t="shared" si="0"/>
        <v>0</v>
      </c>
      <c r="F26" s="93">
        <f t="shared" si="1"/>
        <v>0</v>
      </c>
      <c r="G26" s="93">
        <f t="shared" si="2"/>
        <v>0</v>
      </c>
      <c r="H26" s="93">
        <f t="shared" si="3"/>
        <v>0</v>
      </c>
      <c r="I26" s="93">
        <f t="shared" si="4"/>
        <v>0</v>
      </c>
      <c r="J26" s="94">
        <f t="shared" si="5"/>
        <v>0</v>
      </c>
    </row>
    <row r="27" spans="2:11" ht="13" hidden="1" thickBot="1" x14ac:dyDescent="0.3">
      <c r="B27" s="105">
        <f>[1]Amnt_Deposited!B19</f>
        <v>1958</v>
      </c>
      <c r="C27" s="107">
        <v>0</v>
      </c>
      <c r="D27" s="106">
        <f>Calcolo!$L$12</f>
        <v>0.5</v>
      </c>
      <c r="E27" s="89">
        <f t="shared" si="0"/>
        <v>0</v>
      </c>
      <c r="F27" s="93">
        <f t="shared" si="1"/>
        <v>0</v>
      </c>
      <c r="G27" s="93">
        <f t="shared" si="2"/>
        <v>0</v>
      </c>
      <c r="H27" s="93">
        <f t="shared" si="3"/>
        <v>0</v>
      </c>
      <c r="I27" s="93">
        <f t="shared" si="4"/>
        <v>0</v>
      </c>
      <c r="J27" s="94">
        <f t="shared" si="5"/>
        <v>0</v>
      </c>
    </row>
    <row r="28" spans="2:11" ht="13" hidden="1" thickBot="1" x14ac:dyDescent="0.3">
      <c r="B28" s="105">
        <f>[1]Amnt_Deposited!B20</f>
        <v>1959</v>
      </c>
      <c r="C28" s="107">
        <v>0</v>
      </c>
      <c r="D28" s="106">
        <f>Calcolo!$L$12</f>
        <v>0.5</v>
      </c>
      <c r="E28" s="89">
        <f t="shared" si="0"/>
        <v>0</v>
      </c>
      <c r="F28" s="93">
        <f t="shared" si="1"/>
        <v>0</v>
      </c>
      <c r="G28" s="93">
        <f t="shared" si="2"/>
        <v>0</v>
      </c>
      <c r="H28" s="93">
        <f t="shared" si="3"/>
        <v>0</v>
      </c>
      <c r="I28" s="93">
        <f t="shared" si="4"/>
        <v>0</v>
      </c>
      <c r="J28" s="94">
        <f t="shared" si="5"/>
        <v>0</v>
      </c>
    </row>
    <row r="29" spans="2:11" ht="13" hidden="1" thickBot="1" x14ac:dyDescent="0.3">
      <c r="B29" s="105">
        <f>[1]Amnt_Deposited!B21</f>
        <v>1960</v>
      </c>
      <c r="C29" s="107">
        <v>0</v>
      </c>
      <c r="D29" s="106">
        <f>Calcolo!$L$12</f>
        <v>0.5</v>
      </c>
      <c r="E29" s="89">
        <f t="shared" si="0"/>
        <v>0</v>
      </c>
      <c r="F29" s="93">
        <f t="shared" si="1"/>
        <v>0</v>
      </c>
      <c r="G29" s="93">
        <f t="shared" si="2"/>
        <v>0</v>
      </c>
      <c r="H29" s="93">
        <f t="shared" si="3"/>
        <v>0</v>
      </c>
      <c r="I29" s="93">
        <f t="shared" si="4"/>
        <v>0</v>
      </c>
      <c r="J29" s="94">
        <f t="shared" si="5"/>
        <v>0</v>
      </c>
    </row>
    <row r="30" spans="2:11" ht="13" hidden="1" thickBot="1" x14ac:dyDescent="0.3">
      <c r="B30" s="105">
        <f>[1]Amnt_Deposited!B22</f>
        <v>1961</v>
      </c>
      <c r="C30" s="107">
        <v>0</v>
      </c>
      <c r="D30" s="106">
        <f>Calcolo!$L$12</f>
        <v>0.5</v>
      </c>
      <c r="E30" s="89">
        <f t="shared" si="0"/>
        <v>0</v>
      </c>
      <c r="F30" s="93">
        <f t="shared" si="1"/>
        <v>0</v>
      </c>
      <c r="G30" s="93">
        <f t="shared" si="2"/>
        <v>0</v>
      </c>
      <c r="H30" s="93">
        <f t="shared" si="3"/>
        <v>0</v>
      </c>
      <c r="I30" s="93">
        <f t="shared" si="4"/>
        <v>0</v>
      </c>
      <c r="J30" s="94">
        <f t="shared" si="5"/>
        <v>0</v>
      </c>
    </row>
    <row r="31" spans="2:11" ht="13" hidden="1" thickBot="1" x14ac:dyDescent="0.3">
      <c r="B31" s="105">
        <f>[1]Amnt_Deposited!B23</f>
        <v>1962</v>
      </c>
      <c r="C31" s="107">
        <v>0</v>
      </c>
      <c r="D31" s="106">
        <f>Calcolo!$L$12</f>
        <v>0.5</v>
      </c>
      <c r="E31" s="89">
        <f t="shared" si="0"/>
        <v>0</v>
      </c>
      <c r="F31" s="93">
        <f t="shared" si="1"/>
        <v>0</v>
      </c>
      <c r="G31" s="93">
        <f t="shared" si="2"/>
        <v>0</v>
      </c>
      <c r="H31" s="93">
        <f t="shared" si="3"/>
        <v>0</v>
      </c>
      <c r="I31" s="93">
        <f t="shared" si="4"/>
        <v>0</v>
      </c>
      <c r="J31" s="94">
        <f t="shared" si="5"/>
        <v>0</v>
      </c>
    </row>
    <row r="32" spans="2:11" ht="13" hidden="1" thickBot="1" x14ac:dyDescent="0.3">
      <c r="B32" s="105">
        <f>[1]Amnt_Deposited!B24</f>
        <v>1963</v>
      </c>
      <c r="C32" s="107">
        <v>0</v>
      </c>
      <c r="D32" s="106">
        <f>Calcolo!$L$12</f>
        <v>0.5</v>
      </c>
      <c r="E32" s="89">
        <f t="shared" si="0"/>
        <v>0</v>
      </c>
      <c r="F32" s="93">
        <f t="shared" si="1"/>
        <v>0</v>
      </c>
      <c r="G32" s="93">
        <f t="shared" si="2"/>
        <v>0</v>
      </c>
      <c r="H32" s="93">
        <f t="shared" si="3"/>
        <v>0</v>
      </c>
      <c r="I32" s="93">
        <f t="shared" si="4"/>
        <v>0</v>
      </c>
      <c r="J32" s="94">
        <f t="shared" si="5"/>
        <v>0</v>
      </c>
    </row>
    <row r="33" spans="2:10" ht="13" hidden="1" thickBot="1" x14ac:dyDescent="0.3">
      <c r="B33" s="105">
        <f>[1]Amnt_Deposited!B25</f>
        <v>1964</v>
      </c>
      <c r="C33" s="107">
        <v>0</v>
      </c>
      <c r="D33" s="106">
        <f>Calcolo!$L$12</f>
        <v>0.5</v>
      </c>
      <c r="E33" s="89">
        <f t="shared" si="0"/>
        <v>0</v>
      </c>
      <c r="F33" s="93">
        <f t="shared" si="1"/>
        <v>0</v>
      </c>
      <c r="G33" s="93">
        <f t="shared" si="2"/>
        <v>0</v>
      </c>
      <c r="H33" s="93">
        <f t="shared" si="3"/>
        <v>0</v>
      </c>
      <c r="I33" s="93">
        <f t="shared" si="4"/>
        <v>0</v>
      </c>
      <c r="J33" s="94">
        <f t="shared" si="5"/>
        <v>0</v>
      </c>
    </row>
    <row r="34" spans="2:10" ht="13" hidden="1" thickBot="1" x14ac:dyDescent="0.3">
      <c r="B34" s="105">
        <f>[1]Amnt_Deposited!B26</f>
        <v>1965</v>
      </c>
      <c r="C34" s="107">
        <v>0</v>
      </c>
      <c r="D34" s="106">
        <f>Calcolo!$L$12</f>
        <v>0.5</v>
      </c>
      <c r="E34" s="89">
        <f t="shared" si="0"/>
        <v>0</v>
      </c>
      <c r="F34" s="93">
        <f t="shared" si="1"/>
        <v>0</v>
      </c>
      <c r="G34" s="93">
        <f t="shared" si="2"/>
        <v>0</v>
      </c>
      <c r="H34" s="93">
        <f t="shared" si="3"/>
        <v>0</v>
      </c>
      <c r="I34" s="93">
        <f t="shared" si="4"/>
        <v>0</v>
      </c>
      <c r="J34" s="94">
        <f t="shared" si="5"/>
        <v>0</v>
      </c>
    </row>
    <row r="35" spans="2:10" ht="13" hidden="1" thickBot="1" x14ac:dyDescent="0.3">
      <c r="B35" s="105">
        <f>[1]Amnt_Deposited!B27</f>
        <v>1966</v>
      </c>
      <c r="C35" s="107">
        <v>0</v>
      </c>
      <c r="D35" s="106">
        <f>Calcolo!$L$12</f>
        <v>0.5</v>
      </c>
      <c r="E35" s="89">
        <f t="shared" si="0"/>
        <v>0</v>
      </c>
      <c r="F35" s="93">
        <f t="shared" si="1"/>
        <v>0</v>
      </c>
      <c r="G35" s="93">
        <f t="shared" si="2"/>
        <v>0</v>
      </c>
      <c r="H35" s="93">
        <f t="shared" si="3"/>
        <v>0</v>
      </c>
      <c r="I35" s="93">
        <f t="shared" si="4"/>
        <v>0</v>
      </c>
      <c r="J35" s="94">
        <f t="shared" si="5"/>
        <v>0</v>
      </c>
    </row>
    <row r="36" spans="2:10" ht="13" hidden="1" thickBot="1" x14ac:dyDescent="0.3">
      <c r="B36" s="105">
        <f>[1]Amnt_Deposited!B28</f>
        <v>1967</v>
      </c>
      <c r="C36" s="107">
        <v>0</v>
      </c>
      <c r="D36" s="106">
        <f>Calcolo!$L$12</f>
        <v>0.5</v>
      </c>
      <c r="E36" s="89">
        <f t="shared" si="0"/>
        <v>0</v>
      </c>
      <c r="F36" s="93">
        <f t="shared" si="1"/>
        <v>0</v>
      </c>
      <c r="G36" s="93">
        <f t="shared" si="2"/>
        <v>0</v>
      </c>
      <c r="H36" s="93">
        <f t="shared" si="3"/>
        <v>0</v>
      </c>
      <c r="I36" s="93">
        <f t="shared" si="4"/>
        <v>0</v>
      </c>
      <c r="J36" s="94">
        <f t="shared" si="5"/>
        <v>0</v>
      </c>
    </row>
    <row r="37" spans="2:10" ht="13" hidden="1" thickBot="1" x14ac:dyDescent="0.3">
      <c r="B37" s="105">
        <f>[1]Amnt_Deposited!B29</f>
        <v>1968</v>
      </c>
      <c r="C37" s="107">
        <v>0</v>
      </c>
      <c r="D37" s="106">
        <f>Calcolo!$L$12</f>
        <v>0.5</v>
      </c>
      <c r="E37" s="89">
        <f t="shared" si="0"/>
        <v>0</v>
      </c>
      <c r="F37" s="93">
        <f t="shared" si="1"/>
        <v>0</v>
      </c>
      <c r="G37" s="93">
        <f t="shared" si="2"/>
        <v>0</v>
      </c>
      <c r="H37" s="93">
        <f t="shared" si="3"/>
        <v>0</v>
      </c>
      <c r="I37" s="93">
        <f t="shared" si="4"/>
        <v>0</v>
      </c>
      <c r="J37" s="94">
        <f t="shared" si="5"/>
        <v>0</v>
      </c>
    </row>
    <row r="38" spans="2:10" ht="13" hidden="1" thickBot="1" x14ac:dyDescent="0.3">
      <c r="B38" s="105">
        <f>[1]Amnt_Deposited!B30</f>
        <v>1969</v>
      </c>
      <c r="C38" s="107">
        <v>0</v>
      </c>
      <c r="D38" s="106">
        <f>Calcolo!$L$12</f>
        <v>0.5</v>
      </c>
      <c r="E38" s="89">
        <f t="shared" si="0"/>
        <v>0</v>
      </c>
      <c r="F38" s="93">
        <f t="shared" si="1"/>
        <v>0</v>
      </c>
      <c r="G38" s="93">
        <f t="shared" si="2"/>
        <v>0</v>
      </c>
      <c r="H38" s="93">
        <f t="shared" si="3"/>
        <v>0</v>
      </c>
      <c r="I38" s="93">
        <f t="shared" si="4"/>
        <v>0</v>
      </c>
      <c r="J38" s="94">
        <f t="shared" si="5"/>
        <v>0</v>
      </c>
    </row>
    <row r="39" spans="2:10" ht="13" hidden="1" thickBot="1" x14ac:dyDescent="0.3">
      <c r="B39" s="105">
        <f>[1]Amnt_Deposited!B31</f>
        <v>1970</v>
      </c>
      <c r="C39" s="107">
        <v>0</v>
      </c>
      <c r="D39" s="106">
        <f>Calcolo!$L$12</f>
        <v>0.5</v>
      </c>
      <c r="E39" s="89">
        <f t="shared" si="0"/>
        <v>0</v>
      </c>
      <c r="F39" s="93">
        <f t="shared" si="1"/>
        <v>0</v>
      </c>
      <c r="G39" s="93">
        <f t="shared" si="2"/>
        <v>0</v>
      </c>
      <c r="H39" s="93">
        <f t="shared" si="3"/>
        <v>0</v>
      </c>
      <c r="I39" s="93">
        <f t="shared" si="4"/>
        <v>0</v>
      </c>
      <c r="J39" s="94">
        <f t="shared" si="5"/>
        <v>0</v>
      </c>
    </row>
    <row r="40" spans="2:10" ht="13" hidden="1" thickBot="1" x14ac:dyDescent="0.3">
      <c r="B40" s="105">
        <f>[1]Amnt_Deposited!B32</f>
        <v>1971</v>
      </c>
      <c r="C40" s="107">
        <v>0</v>
      </c>
      <c r="D40" s="106">
        <f>Calcolo!$L$12</f>
        <v>0.5</v>
      </c>
      <c r="E40" s="89">
        <f t="shared" si="0"/>
        <v>0</v>
      </c>
      <c r="F40" s="93">
        <f t="shared" si="1"/>
        <v>0</v>
      </c>
      <c r="G40" s="93">
        <f t="shared" si="2"/>
        <v>0</v>
      </c>
      <c r="H40" s="93">
        <f t="shared" si="3"/>
        <v>0</v>
      </c>
      <c r="I40" s="93">
        <f t="shared" si="4"/>
        <v>0</v>
      </c>
      <c r="J40" s="94">
        <f t="shared" si="5"/>
        <v>0</v>
      </c>
    </row>
    <row r="41" spans="2:10" ht="13" hidden="1" thickBot="1" x14ac:dyDescent="0.3">
      <c r="B41" s="105">
        <f>[1]Amnt_Deposited!B33</f>
        <v>1972</v>
      </c>
      <c r="C41" s="107">
        <v>0</v>
      </c>
      <c r="D41" s="106">
        <f>Calcolo!$L$12</f>
        <v>0.5</v>
      </c>
      <c r="E41" s="89">
        <f t="shared" si="0"/>
        <v>0</v>
      </c>
      <c r="F41" s="93">
        <f t="shared" si="1"/>
        <v>0</v>
      </c>
      <c r="G41" s="93">
        <f t="shared" si="2"/>
        <v>0</v>
      </c>
      <c r="H41" s="93">
        <f t="shared" si="3"/>
        <v>0</v>
      </c>
      <c r="I41" s="93">
        <f t="shared" si="4"/>
        <v>0</v>
      </c>
      <c r="J41" s="94">
        <f t="shared" si="5"/>
        <v>0</v>
      </c>
    </row>
    <row r="42" spans="2:10" ht="13" hidden="1" thickBot="1" x14ac:dyDescent="0.3">
      <c r="B42" s="105">
        <f>[1]Amnt_Deposited!B34</f>
        <v>1973</v>
      </c>
      <c r="C42" s="107">
        <v>0</v>
      </c>
      <c r="D42" s="106">
        <f>Calcolo!$L$12</f>
        <v>0.5</v>
      </c>
      <c r="E42" s="89">
        <f t="shared" si="0"/>
        <v>0</v>
      </c>
      <c r="F42" s="93">
        <f t="shared" si="1"/>
        <v>0</v>
      </c>
      <c r="G42" s="93">
        <f t="shared" si="2"/>
        <v>0</v>
      </c>
      <c r="H42" s="93">
        <f t="shared" si="3"/>
        <v>0</v>
      </c>
      <c r="I42" s="93">
        <f t="shared" si="4"/>
        <v>0</v>
      </c>
      <c r="J42" s="94">
        <f t="shared" si="5"/>
        <v>0</v>
      </c>
    </row>
    <row r="43" spans="2:10" ht="13" hidden="1" thickBot="1" x14ac:dyDescent="0.3">
      <c r="B43" s="105">
        <f>[1]Amnt_Deposited!B35</f>
        <v>1974</v>
      </c>
      <c r="C43" s="107">
        <v>0</v>
      </c>
      <c r="D43" s="106">
        <f>Calcolo!$L$12</f>
        <v>0.5</v>
      </c>
      <c r="E43" s="89">
        <f t="shared" si="0"/>
        <v>0</v>
      </c>
      <c r="F43" s="93">
        <f t="shared" si="1"/>
        <v>0</v>
      </c>
      <c r="G43" s="93">
        <f t="shared" si="2"/>
        <v>0</v>
      </c>
      <c r="H43" s="93">
        <f t="shared" si="3"/>
        <v>0</v>
      </c>
      <c r="I43" s="93">
        <f t="shared" si="4"/>
        <v>0</v>
      </c>
      <c r="J43" s="94">
        <f t="shared" si="5"/>
        <v>0</v>
      </c>
    </row>
    <row r="44" spans="2:10" ht="13" hidden="1" thickBot="1" x14ac:dyDescent="0.3">
      <c r="B44" s="105">
        <f>[1]Amnt_Deposited!B36</f>
        <v>1975</v>
      </c>
      <c r="C44" s="107">
        <v>0</v>
      </c>
      <c r="D44" s="106">
        <f>Calcolo!$L$12</f>
        <v>0.5</v>
      </c>
      <c r="E44" s="89">
        <f t="shared" si="0"/>
        <v>0</v>
      </c>
      <c r="F44" s="93">
        <f t="shared" si="1"/>
        <v>0</v>
      </c>
      <c r="G44" s="93">
        <f t="shared" si="2"/>
        <v>0</v>
      </c>
      <c r="H44" s="93">
        <f t="shared" si="3"/>
        <v>0</v>
      </c>
      <c r="I44" s="93">
        <f t="shared" si="4"/>
        <v>0</v>
      </c>
      <c r="J44" s="94">
        <f t="shared" si="5"/>
        <v>0</v>
      </c>
    </row>
    <row r="45" spans="2:10" ht="13" hidden="1" thickBot="1" x14ac:dyDescent="0.3">
      <c r="B45" s="105">
        <f>[1]Amnt_Deposited!B37</f>
        <v>1976</v>
      </c>
      <c r="C45" s="107">
        <v>0</v>
      </c>
      <c r="D45" s="106">
        <f>Calcolo!$L$12</f>
        <v>0.5</v>
      </c>
      <c r="E45" s="89">
        <f t="shared" si="0"/>
        <v>0</v>
      </c>
      <c r="F45" s="93">
        <f t="shared" si="1"/>
        <v>0</v>
      </c>
      <c r="G45" s="93">
        <f t="shared" si="2"/>
        <v>0</v>
      </c>
      <c r="H45" s="93">
        <f t="shared" si="3"/>
        <v>0</v>
      </c>
      <c r="I45" s="93">
        <f t="shared" si="4"/>
        <v>0</v>
      </c>
      <c r="J45" s="94">
        <f t="shared" si="5"/>
        <v>0</v>
      </c>
    </row>
    <row r="46" spans="2:10" ht="13" hidden="1" thickBot="1" x14ac:dyDescent="0.3">
      <c r="B46" s="105">
        <f>[1]Amnt_Deposited!B38</f>
        <v>1977</v>
      </c>
      <c r="C46" s="107">
        <v>0</v>
      </c>
      <c r="D46" s="106">
        <f>Calcolo!$L$12</f>
        <v>0.5</v>
      </c>
      <c r="E46" s="89">
        <f t="shared" si="0"/>
        <v>0</v>
      </c>
      <c r="F46" s="93">
        <f t="shared" si="1"/>
        <v>0</v>
      </c>
      <c r="G46" s="93">
        <f t="shared" si="2"/>
        <v>0</v>
      </c>
      <c r="H46" s="93">
        <f t="shared" si="3"/>
        <v>0</v>
      </c>
      <c r="I46" s="93">
        <f t="shared" si="4"/>
        <v>0</v>
      </c>
      <c r="J46" s="94">
        <f t="shared" si="5"/>
        <v>0</v>
      </c>
    </row>
    <row r="47" spans="2:10" ht="13" hidden="1" thickBot="1" x14ac:dyDescent="0.3">
      <c r="B47" s="105">
        <f>[1]Amnt_Deposited!B39</f>
        <v>1978</v>
      </c>
      <c r="C47" s="107">
        <v>0</v>
      </c>
      <c r="D47" s="106">
        <f>Calcolo!$L$12</f>
        <v>0.5</v>
      </c>
      <c r="E47" s="89">
        <f t="shared" si="0"/>
        <v>0</v>
      </c>
      <c r="F47" s="93">
        <f t="shared" si="1"/>
        <v>0</v>
      </c>
      <c r="G47" s="93">
        <f t="shared" si="2"/>
        <v>0</v>
      </c>
      <c r="H47" s="93">
        <f t="shared" si="3"/>
        <v>0</v>
      </c>
      <c r="I47" s="93">
        <f t="shared" si="4"/>
        <v>0</v>
      </c>
      <c r="J47" s="94">
        <f t="shared" si="5"/>
        <v>0</v>
      </c>
    </row>
    <row r="48" spans="2:10" ht="13" hidden="1" thickBot="1" x14ac:dyDescent="0.3">
      <c r="B48" s="105">
        <f>[1]Amnt_Deposited!B40</f>
        <v>1979</v>
      </c>
      <c r="C48" s="107">
        <v>0</v>
      </c>
      <c r="D48" s="106">
        <f>Calcolo!$L$12</f>
        <v>0.5</v>
      </c>
      <c r="E48" s="89">
        <f t="shared" si="0"/>
        <v>0</v>
      </c>
      <c r="F48" s="93">
        <f t="shared" si="1"/>
        <v>0</v>
      </c>
      <c r="G48" s="93">
        <f t="shared" si="2"/>
        <v>0</v>
      </c>
      <c r="H48" s="93">
        <f t="shared" si="3"/>
        <v>0</v>
      </c>
      <c r="I48" s="93">
        <f t="shared" si="4"/>
        <v>0</v>
      </c>
      <c r="J48" s="94">
        <f t="shared" si="5"/>
        <v>0</v>
      </c>
    </row>
    <row r="49" spans="2:10" ht="13" hidden="1" thickBot="1" x14ac:dyDescent="0.3">
      <c r="B49" s="105">
        <f>[1]Amnt_Deposited!B41</f>
        <v>1980</v>
      </c>
      <c r="C49" s="107">
        <v>0</v>
      </c>
      <c r="D49" s="106">
        <f>Calcolo!$L$12</f>
        <v>0.5</v>
      </c>
      <c r="E49" s="89">
        <f t="shared" si="0"/>
        <v>0</v>
      </c>
      <c r="F49" s="93">
        <f t="shared" si="1"/>
        <v>0</v>
      </c>
      <c r="G49" s="93">
        <f t="shared" si="2"/>
        <v>0</v>
      </c>
      <c r="H49" s="93">
        <f t="shared" si="3"/>
        <v>0</v>
      </c>
      <c r="I49" s="93">
        <f t="shared" si="4"/>
        <v>0</v>
      </c>
      <c r="J49" s="94">
        <f t="shared" si="5"/>
        <v>0</v>
      </c>
    </row>
    <row r="50" spans="2:10" ht="13" hidden="1" thickBot="1" x14ac:dyDescent="0.3">
      <c r="B50" s="105">
        <f>[1]Amnt_Deposited!B42</f>
        <v>1981</v>
      </c>
      <c r="C50" s="107">
        <v>0</v>
      </c>
      <c r="D50" s="106">
        <f>Calcolo!$L$12</f>
        <v>0.5</v>
      </c>
      <c r="E50" s="89">
        <f t="shared" si="0"/>
        <v>0</v>
      </c>
      <c r="F50" s="93">
        <f t="shared" si="1"/>
        <v>0</v>
      </c>
      <c r="G50" s="93">
        <f t="shared" si="2"/>
        <v>0</v>
      </c>
      <c r="H50" s="93">
        <f t="shared" si="3"/>
        <v>0</v>
      </c>
      <c r="I50" s="93">
        <f t="shared" si="4"/>
        <v>0</v>
      </c>
      <c r="J50" s="94">
        <f t="shared" si="5"/>
        <v>0</v>
      </c>
    </row>
    <row r="51" spans="2:10" ht="13" hidden="1" thickBot="1" x14ac:dyDescent="0.3">
      <c r="B51" s="105">
        <f>[1]Amnt_Deposited!B43</f>
        <v>1982</v>
      </c>
      <c r="C51" s="107">
        <v>0</v>
      </c>
      <c r="D51" s="106">
        <f>Calcolo!$L$12</f>
        <v>0.5</v>
      </c>
      <c r="E51" s="89">
        <f t="shared" ref="E51:E82" si="6">C51*$I$6*$I$7*D51</f>
        <v>0</v>
      </c>
      <c r="F51" s="93">
        <f t="shared" ref="F51:F82" si="7">E51*$I$12</f>
        <v>0</v>
      </c>
      <c r="G51" s="93">
        <f t="shared" ref="G51:G82" si="8">E51*(1-$I$12)</f>
        <v>0</v>
      </c>
      <c r="H51" s="93">
        <f t="shared" ref="H51:H82" si="9">F51+H50*$I$10</f>
        <v>0</v>
      </c>
      <c r="I51" s="93">
        <f t="shared" ref="I51:I82" si="10">H50*(1-$I$10)+G51</f>
        <v>0</v>
      </c>
      <c r="J51" s="94">
        <f t="shared" ref="J51:J68" si="11">I51*CH4_fraction*conv</f>
        <v>0</v>
      </c>
    </row>
    <row r="52" spans="2:10" ht="13" hidden="1" thickBot="1" x14ac:dyDescent="0.3">
      <c r="B52" s="105">
        <f>[1]Amnt_Deposited!B44</f>
        <v>1983</v>
      </c>
      <c r="C52" s="107">
        <v>0</v>
      </c>
      <c r="D52" s="106">
        <f>Calcolo!$L$12</f>
        <v>0.5</v>
      </c>
      <c r="E52" s="89">
        <f t="shared" si="6"/>
        <v>0</v>
      </c>
      <c r="F52" s="93">
        <f t="shared" si="7"/>
        <v>0</v>
      </c>
      <c r="G52" s="93">
        <f t="shared" si="8"/>
        <v>0</v>
      </c>
      <c r="H52" s="93">
        <f t="shared" si="9"/>
        <v>0</v>
      </c>
      <c r="I52" s="93">
        <f t="shared" si="10"/>
        <v>0</v>
      </c>
      <c r="J52" s="94">
        <f t="shared" si="11"/>
        <v>0</v>
      </c>
    </row>
    <row r="53" spans="2:10" ht="13" hidden="1" thickBot="1" x14ac:dyDescent="0.3">
      <c r="B53" s="105">
        <f>[1]Amnt_Deposited!B45</f>
        <v>1984</v>
      </c>
      <c r="C53" s="107">
        <v>0</v>
      </c>
      <c r="D53" s="106">
        <f>Calcolo!$L$12</f>
        <v>0.5</v>
      </c>
      <c r="E53" s="89">
        <f t="shared" si="6"/>
        <v>0</v>
      </c>
      <c r="F53" s="93">
        <f t="shared" si="7"/>
        <v>0</v>
      </c>
      <c r="G53" s="93">
        <f t="shared" si="8"/>
        <v>0</v>
      </c>
      <c r="H53" s="93">
        <f t="shared" si="9"/>
        <v>0</v>
      </c>
      <c r="I53" s="93">
        <f t="shared" si="10"/>
        <v>0</v>
      </c>
      <c r="J53" s="94">
        <f t="shared" si="11"/>
        <v>0</v>
      </c>
    </row>
    <row r="54" spans="2:10" ht="13" hidden="1" thickBot="1" x14ac:dyDescent="0.3">
      <c r="B54" s="105">
        <f>[1]Amnt_Deposited!B46</f>
        <v>1985</v>
      </c>
      <c r="C54" s="107">
        <v>0</v>
      </c>
      <c r="D54" s="106">
        <f>Calcolo!$L$12</f>
        <v>0.5</v>
      </c>
      <c r="E54" s="89">
        <f t="shared" si="6"/>
        <v>0</v>
      </c>
      <c r="F54" s="93">
        <f t="shared" si="7"/>
        <v>0</v>
      </c>
      <c r="G54" s="93">
        <f t="shared" si="8"/>
        <v>0</v>
      </c>
      <c r="H54" s="93">
        <f t="shared" si="9"/>
        <v>0</v>
      </c>
      <c r="I54" s="93">
        <f t="shared" si="10"/>
        <v>0</v>
      </c>
      <c r="J54" s="94">
        <f t="shared" si="11"/>
        <v>0</v>
      </c>
    </row>
    <row r="55" spans="2:10" ht="13" hidden="1" thickBot="1" x14ac:dyDescent="0.3">
      <c r="B55" s="105">
        <f>[1]Amnt_Deposited!B47</f>
        <v>1986</v>
      </c>
      <c r="C55" s="107">
        <v>0</v>
      </c>
      <c r="D55" s="106">
        <f>Calcolo!$L$12</f>
        <v>0.5</v>
      </c>
      <c r="E55" s="89">
        <f t="shared" si="6"/>
        <v>0</v>
      </c>
      <c r="F55" s="93">
        <f t="shared" si="7"/>
        <v>0</v>
      </c>
      <c r="G55" s="93">
        <f t="shared" si="8"/>
        <v>0</v>
      </c>
      <c r="H55" s="93">
        <f t="shared" si="9"/>
        <v>0</v>
      </c>
      <c r="I55" s="93">
        <f t="shared" si="10"/>
        <v>0</v>
      </c>
      <c r="J55" s="94">
        <f t="shared" si="11"/>
        <v>0</v>
      </c>
    </row>
    <row r="56" spans="2:10" ht="13" hidden="1" thickBot="1" x14ac:dyDescent="0.3">
      <c r="B56" s="105">
        <f>[1]Amnt_Deposited!B48</f>
        <v>1987</v>
      </c>
      <c r="C56" s="107">
        <v>0</v>
      </c>
      <c r="D56" s="106">
        <f>Calcolo!$L$12</f>
        <v>0.5</v>
      </c>
      <c r="E56" s="89">
        <f t="shared" si="6"/>
        <v>0</v>
      </c>
      <c r="F56" s="93">
        <f t="shared" si="7"/>
        <v>0</v>
      </c>
      <c r="G56" s="93">
        <f t="shared" si="8"/>
        <v>0</v>
      </c>
      <c r="H56" s="93">
        <f t="shared" si="9"/>
        <v>0</v>
      </c>
      <c r="I56" s="93">
        <f t="shared" si="10"/>
        <v>0</v>
      </c>
      <c r="J56" s="94">
        <f t="shared" si="11"/>
        <v>0</v>
      </c>
    </row>
    <row r="57" spans="2:10" ht="13" hidden="1" thickBot="1" x14ac:dyDescent="0.3">
      <c r="B57" s="105">
        <f>[1]Amnt_Deposited!B49</f>
        <v>1988</v>
      </c>
      <c r="C57" s="107">
        <v>0</v>
      </c>
      <c r="D57" s="106">
        <f>Calcolo!$L$12</f>
        <v>0.5</v>
      </c>
      <c r="E57" s="89">
        <f t="shared" si="6"/>
        <v>0</v>
      </c>
      <c r="F57" s="93">
        <f t="shared" si="7"/>
        <v>0</v>
      </c>
      <c r="G57" s="93">
        <f t="shared" si="8"/>
        <v>0</v>
      </c>
      <c r="H57" s="93">
        <f t="shared" si="9"/>
        <v>0</v>
      </c>
      <c r="I57" s="93">
        <f t="shared" si="10"/>
        <v>0</v>
      </c>
      <c r="J57" s="94">
        <f t="shared" si="11"/>
        <v>0</v>
      </c>
    </row>
    <row r="58" spans="2:10" ht="13" hidden="1" thickBot="1" x14ac:dyDescent="0.3">
      <c r="B58" s="105">
        <f>[1]Amnt_Deposited!B50</f>
        <v>1989</v>
      </c>
      <c r="C58" s="107">
        <v>0</v>
      </c>
      <c r="D58" s="106">
        <f>Calcolo!$L$12</f>
        <v>0.5</v>
      </c>
      <c r="E58" s="89">
        <f t="shared" si="6"/>
        <v>0</v>
      </c>
      <c r="F58" s="93">
        <f t="shared" si="7"/>
        <v>0</v>
      </c>
      <c r="G58" s="93">
        <f t="shared" si="8"/>
        <v>0</v>
      </c>
      <c r="H58" s="93">
        <f t="shared" si="9"/>
        <v>0</v>
      </c>
      <c r="I58" s="93">
        <f t="shared" si="10"/>
        <v>0</v>
      </c>
      <c r="J58" s="94">
        <f t="shared" si="11"/>
        <v>0</v>
      </c>
    </row>
    <row r="59" spans="2:10" ht="13" hidden="1" thickBot="1" x14ac:dyDescent="0.3">
      <c r="B59" s="105">
        <f>[1]Amnt_Deposited!B51</f>
        <v>1990</v>
      </c>
      <c r="C59" s="107">
        <v>0</v>
      </c>
      <c r="D59" s="106">
        <f>Calcolo!$L$12</f>
        <v>0.5</v>
      </c>
      <c r="E59" s="89">
        <f t="shared" si="6"/>
        <v>0</v>
      </c>
      <c r="F59" s="93">
        <f t="shared" si="7"/>
        <v>0</v>
      </c>
      <c r="G59" s="93">
        <f t="shared" si="8"/>
        <v>0</v>
      </c>
      <c r="H59" s="93">
        <f t="shared" si="9"/>
        <v>0</v>
      </c>
      <c r="I59" s="93">
        <f t="shared" si="10"/>
        <v>0</v>
      </c>
      <c r="J59" s="94">
        <f t="shared" si="11"/>
        <v>0</v>
      </c>
    </row>
    <row r="60" spans="2:10" ht="13" hidden="1" thickBot="1" x14ac:dyDescent="0.3">
      <c r="B60" s="105">
        <f>[1]Amnt_Deposited!B52</f>
        <v>1991</v>
      </c>
      <c r="C60" s="107">
        <v>0</v>
      </c>
      <c r="D60" s="106">
        <f>Calcolo!$L$12</f>
        <v>0.5</v>
      </c>
      <c r="E60" s="89">
        <f t="shared" si="6"/>
        <v>0</v>
      </c>
      <c r="F60" s="93">
        <f t="shared" si="7"/>
        <v>0</v>
      </c>
      <c r="G60" s="93">
        <f t="shared" si="8"/>
        <v>0</v>
      </c>
      <c r="H60" s="93">
        <f t="shared" si="9"/>
        <v>0</v>
      </c>
      <c r="I60" s="93">
        <f t="shared" si="10"/>
        <v>0</v>
      </c>
      <c r="J60" s="94">
        <f t="shared" si="11"/>
        <v>0</v>
      </c>
    </row>
    <row r="61" spans="2:10" ht="13" hidden="1" thickBot="1" x14ac:dyDescent="0.3">
      <c r="B61" s="105">
        <f>[1]Amnt_Deposited!B53</f>
        <v>1992</v>
      </c>
      <c r="C61" s="107">
        <v>0</v>
      </c>
      <c r="D61" s="106">
        <f>Calcolo!$L$12</f>
        <v>0.5</v>
      </c>
      <c r="E61" s="89">
        <f t="shared" si="6"/>
        <v>0</v>
      </c>
      <c r="F61" s="93">
        <f t="shared" si="7"/>
        <v>0</v>
      </c>
      <c r="G61" s="93">
        <f t="shared" si="8"/>
        <v>0</v>
      </c>
      <c r="H61" s="93">
        <f t="shared" si="9"/>
        <v>0</v>
      </c>
      <c r="I61" s="93">
        <f t="shared" si="10"/>
        <v>0</v>
      </c>
      <c r="J61" s="94">
        <f t="shared" si="11"/>
        <v>0</v>
      </c>
    </row>
    <row r="62" spans="2:10" ht="13" hidden="1" thickBot="1" x14ac:dyDescent="0.3">
      <c r="B62" s="105">
        <f>[1]Amnt_Deposited!B54</f>
        <v>1993</v>
      </c>
      <c r="C62" s="107">
        <v>0</v>
      </c>
      <c r="D62" s="106">
        <f>Calcolo!$L$12</f>
        <v>0.5</v>
      </c>
      <c r="E62" s="89">
        <f t="shared" si="6"/>
        <v>0</v>
      </c>
      <c r="F62" s="93">
        <f t="shared" si="7"/>
        <v>0</v>
      </c>
      <c r="G62" s="93">
        <f t="shared" si="8"/>
        <v>0</v>
      </c>
      <c r="H62" s="93">
        <f t="shared" si="9"/>
        <v>0</v>
      </c>
      <c r="I62" s="93">
        <f t="shared" si="10"/>
        <v>0</v>
      </c>
      <c r="J62" s="94">
        <f t="shared" si="11"/>
        <v>0</v>
      </c>
    </row>
    <row r="63" spans="2:10" ht="13" hidden="1" thickBot="1" x14ac:dyDescent="0.3">
      <c r="B63" s="105">
        <f>[1]Amnt_Deposited!B55</f>
        <v>1994</v>
      </c>
      <c r="C63" s="107">
        <v>0</v>
      </c>
      <c r="D63" s="106">
        <f>Calcolo!$L$12</f>
        <v>0.5</v>
      </c>
      <c r="E63" s="89">
        <f t="shared" si="6"/>
        <v>0</v>
      </c>
      <c r="F63" s="93">
        <f t="shared" si="7"/>
        <v>0</v>
      </c>
      <c r="G63" s="93">
        <f t="shared" si="8"/>
        <v>0</v>
      </c>
      <c r="H63" s="93">
        <f t="shared" si="9"/>
        <v>0</v>
      </c>
      <c r="I63" s="93">
        <f t="shared" si="10"/>
        <v>0</v>
      </c>
      <c r="J63" s="94">
        <f t="shared" si="11"/>
        <v>0</v>
      </c>
    </row>
    <row r="64" spans="2:10" ht="13" hidden="1" thickBot="1" x14ac:dyDescent="0.3">
      <c r="B64" s="105">
        <f>[1]Amnt_Deposited!B56</f>
        <v>1995</v>
      </c>
      <c r="C64" s="107">
        <v>0</v>
      </c>
      <c r="D64" s="106">
        <f>Calcolo!$L$12</f>
        <v>0.5</v>
      </c>
      <c r="E64" s="89">
        <f t="shared" si="6"/>
        <v>0</v>
      </c>
      <c r="F64" s="93">
        <f t="shared" si="7"/>
        <v>0</v>
      </c>
      <c r="G64" s="93">
        <f t="shared" si="8"/>
        <v>0</v>
      </c>
      <c r="H64" s="93">
        <f t="shared" si="9"/>
        <v>0</v>
      </c>
      <c r="I64" s="93">
        <f t="shared" si="10"/>
        <v>0</v>
      </c>
      <c r="J64" s="94">
        <f t="shared" si="11"/>
        <v>0</v>
      </c>
    </row>
    <row r="65" spans="2:10" ht="13" hidden="1" thickBot="1" x14ac:dyDescent="0.3">
      <c r="B65" s="105">
        <f>[1]Amnt_Deposited!B57</f>
        <v>1996</v>
      </c>
      <c r="C65" s="107">
        <v>0</v>
      </c>
      <c r="D65" s="106">
        <f>Calcolo!$L$12</f>
        <v>0.5</v>
      </c>
      <c r="E65" s="89">
        <f t="shared" si="6"/>
        <v>0</v>
      </c>
      <c r="F65" s="93">
        <f t="shared" si="7"/>
        <v>0</v>
      </c>
      <c r="G65" s="93">
        <f t="shared" si="8"/>
        <v>0</v>
      </c>
      <c r="H65" s="93">
        <f t="shared" si="9"/>
        <v>0</v>
      </c>
      <c r="I65" s="93">
        <f t="shared" si="10"/>
        <v>0</v>
      </c>
      <c r="J65" s="94">
        <f t="shared" si="11"/>
        <v>0</v>
      </c>
    </row>
    <row r="66" spans="2:10" ht="13" hidden="1" thickBot="1" x14ac:dyDescent="0.3">
      <c r="B66" s="105">
        <f>[1]Amnt_Deposited!B58</f>
        <v>1997</v>
      </c>
      <c r="C66" s="107">
        <v>0</v>
      </c>
      <c r="D66" s="106">
        <f>Calcolo!$L$12</f>
        <v>0.5</v>
      </c>
      <c r="E66" s="89">
        <f t="shared" si="6"/>
        <v>0</v>
      </c>
      <c r="F66" s="93">
        <f t="shared" si="7"/>
        <v>0</v>
      </c>
      <c r="G66" s="93">
        <f t="shared" si="8"/>
        <v>0</v>
      </c>
      <c r="H66" s="93">
        <f t="shared" si="9"/>
        <v>0</v>
      </c>
      <c r="I66" s="93">
        <f t="shared" si="10"/>
        <v>0</v>
      </c>
      <c r="J66" s="94">
        <f t="shared" si="11"/>
        <v>0</v>
      </c>
    </row>
    <row r="67" spans="2:10" ht="13" hidden="1" thickBot="1" x14ac:dyDescent="0.3">
      <c r="B67" s="105">
        <f>[1]Amnt_Deposited!B59</f>
        <v>1998</v>
      </c>
      <c r="C67" s="107">
        <v>0</v>
      </c>
      <c r="D67" s="106">
        <f>Calcolo!$L$12</f>
        <v>0.5</v>
      </c>
      <c r="E67" s="89">
        <f t="shared" si="6"/>
        <v>0</v>
      </c>
      <c r="F67" s="93">
        <f t="shared" si="7"/>
        <v>0</v>
      </c>
      <c r="G67" s="93">
        <f t="shared" si="8"/>
        <v>0</v>
      </c>
      <c r="H67" s="93">
        <f t="shared" si="9"/>
        <v>0</v>
      </c>
      <c r="I67" s="93">
        <f t="shared" si="10"/>
        <v>0</v>
      </c>
      <c r="J67" s="94">
        <f t="shared" si="11"/>
        <v>0</v>
      </c>
    </row>
    <row r="68" spans="2:10" ht="13" hidden="1" thickBot="1" x14ac:dyDescent="0.3">
      <c r="B68" s="105">
        <f>[1]Amnt_Deposited!B60</f>
        <v>1999</v>
      </c>
      <c r="C68" s="107">
        <v>0</v>
      </c>
      <c r="D68" s="106">
        <f>Calcolo!$L$12</f>
        <v>0.5</v>
      </c>
      <c r="E68" s="89">
        <f t="shared" si="6"/>
        <v>0</v>
      </c>
      <c r="F68" s="93">
        <f t="shared" si="7"/>
        <v>0</v>
      </c>
      <c r="G68" s="93">
        <f t="shared" si="8"/>
        <v>0</v>
      </c>
      <c r="H68" s="93">
        <f t="shared" si="9"/>
        <v>0</v>
      </c>
      <c r="I68" s="93">
        <f t="shared" si="10"/>
        <v>0</v>
      </c>
      <c r="J68" s="94">
        <f t="shared" si="11"/>
        <v>0</v>
      </c>
    </row>
    <row r="69" spans="2:10" ht="13" thickBot="1" x14ac:dyDescent="0.3">
      <c r="B69" s="105">
        <f>'Emissioni CH4'!A5</f>
        <v>2000</v>
      </c>
      <c r="C69" s="107">
        <f>'Emissioni CH4'!$B5*Calcolo!$G$5</f>
        <v>0</v>
      </c>
      <c r="D69" s="106">
        <f>Calcolo!$L$12</f>
        <v>0.5</v>
      </c>
      <c r="E69" s="89">
        <f t="shared" si="6"/>
        <v>0</v>
      </c>
      <c r="F69" s="93">
        <f t="shared" si="7"/>
        <v>0</v>
      </c>
      <c r="G69" s="93">
        <f t="shared" si="8"/>
        <v>0</v>
      </c>
      <c r="H69" s="93">
        <f t="shared" si="9"/>
        <v>0</v>
      </c>
      <c r="I69" s="93">
        <f t="shared" si="10"/>
        <v>0</v>
      </c>
      <c r="J69" s="94">
        <f>I69*$I$13*16/12</f>
        <v>0</v>
      </c>
    </row>
    <row r="70" spans="2:10" ht="13" thickBot="1" x14ac:dyDescent="0.3">
      <c r="B70" s="105">
        <f>'Emissioni CH4'!A6</f>
        <v>2001</v>
      </c>
      <c r="C70" s="107">
        <f>'Emissioni CH4'!$B6*Calcolo!$G$5</f>
        <v>0</v>
      </c>
      <c r="D70" s="106">
        <f>Calcolo!$L$12</f>
        <v>0.5</v>
      </c>
      <c r="E70" s="89">
        <f t="shared" si="6"/>
        <v>0</v>
      </c>
      <c r="F70" s="93">
        <f t="shared" si="7"/>
        <v>0</v>
      </c>
      <c r="G70" s="93">
        <f t="shared" si="8"/>
        <v>0</v>
      </c>
      <c r="H70" s="93">
        <f t="shared" si="9"/>
        <v>0</v>
      </c>
      <c r="I70" s="93">
        <f t="shared" si="10"/>
        <v>0</v>
      </c>
      <c r="J70" s="94">
        <f t="shared" ref="J70:J99" si="12">I70*$I$13*16/12</f>
        <v>0</v>
      </c>
    </row>
    <row r="71" spans="2:10" ht="13" thickBot="1" x14ac:dyDescent="0.3">
      <c r="B71" s="105">
        <f>'Emissioni CH4'!A7</f>
        <v>2002</v>
      </c>
      <c r="C71" s="107">
        <f>'Emissioni CH4'!$B7*Calcolo!$G$5</f>
        <v>0</v>
      </c>
      <c r="D71" s="106">
        <f>Calcolo!$L$12</f>
        <v>0.5</v>
      </c>
      <c r="E71" s="89">
        <f t="shared" si="6"/>
        <v>0</v>
      </c>
      <c r="F71" s="93">
        <f t="shared" si="7"/>
        <v>0</v>
      </c>
      <c r="G71" s="93">
        <f t="shared" si="8"/>
        <v>0</v>
      </c>
      <c r="H71" s="93">
        <f t="shared" si="9"/>
        <v>0</v>
      </c>
      <c r="I71" s="93">
        <f t="shared" si="10"/>
        <v>0</v>
      </c>
      <c r="J71" s="94">
        <f t="shared" si="12"/>
        <v>0</v>
      </c>
    </row>
    <row r="72" spans="2:10" ht="13" thickBot="1" x14ac:dyDescent="0.3">
      <c r="B72" s="105">
        <f>'Emissioni CH4'!A8</f>
        <v>2003</v>
      </c>
      <c r="C72" s="107">
        <f>'Emissioni CH4'!$B8*Calcolo!$G$5</f>
        <v>0</v>
      </c>
      <c r="D72" s="106">
        <f>Calcolo!$L$12</f>
        <v>0.5</v>
      </c>
      <c r="E72" s="89">
        <f t="shared" si="6"/>
        <v>0</v>
      </c>
      <c r="F72" s="93">
        <f t="shared" si="7"/>
        <v>0</v>
      </c>
      <c r="G72" s="93">
        <f t="shared" si="8"/>
        <v>0</v>
      </c>
      <c r="H72" s="93">
        <f t="shared" si="9"/>
        <v>0</v>
      </c>
      <c r="I72" s="93">
        <f t="shared" si="10"/>
        <v>0</v>
      </c>
      <c r="J72" s="94">
        <f t="shared" si="12"/>
        <v>0</v>
      </c>
    </row>
    <row r="73" spans="2:10" ht="13" thickBot="1" x14ac:dyDescent="0.3">
      <c r="B73" s="105">
        <f>'Emissioni CH4'!A9</f>
        <v>2004</v>
      </c>
      <c r="C73" s="107">
        <f>'Emissioni CH4'!$B9*Calcolo!$G$5</f>
        <v>0</v>
      </c>
      <c r="D73" s="106">
        <f>Calcolo!$L$12</f>
        <v>0.5</v>
      </c>
      <c r="E73" s="89">
        <f t="shared" si="6"/>
        <v>0</v>
      </c>
      <c r="F73" s="93">
        <f t="shared" si="7"/>
        <v>0</v>
      </c>
      <c r="G73" s="93">
        <f t="shared" si="8"/>
        <v>0</v>
      </c>
      <c r="H73" s="93">
        <f t="shared" si="9"/>
        <v>0</v>
      </c>
      <c r="I73" s="93">
        <f t="shared" si="10"/>
        <v>0</v>
      </c>
      <c r="J73" s="94">
        <f t="shared" si="12"/>
        <v>0</v>
      </c>
    </row>
    <row r="74" spans="2:10" ht="13" thickBot="1" x14ac:dyDescent="0.3">
      <c r="B74" s="105">
        <f>'Emissioni CH4'!A10</f>
        <v>2005</v>
      </c>
      <c r="C74" s="107">
        <f>'Emissioni CH4'!$B10*Calcolo!$G$5</f>
        <v>0</v>
      </c>
      <c r="D74" s="106">
        <f>Calcolo!$L$12</f>
        <v>0.5</v>
      </c>
      <c r="E74" s="89">
        <f t="shared" si="6"/>
        <v>0</v>
      </c>
      <c r="F74" s="93">
        <f t="shared" si="7"/>
        <v>0</v>
      </c>
      <c r="G74" s="93">
        <f t="shared" si="8"/>
        <v>0</v>
      </c>
      <c r="H74" s="93">
        <f t="shared" si="9"/>
        <v>0</v>
      </c>
      <c r="I74" s="93">
        <f t="shared" si="10"/>
        <v>0</v>
      </c>
      <c r="J74" s="94">
        <f t="shared" si="12"/>
        <v>0</v>
      </c>
    </row>
    <row r="75" spans="2:10" ht="13" thickBot="1" x14ac:dyDescent="0.3">
      <c r="B75" s="105">
        <f>'Emissioni CH4'!A11</f>
        <v>2006</v>
      </c>
      <c r="C75" s="107">
        <f>'Emissioni CH4'!$B11*Calcolo!$G$5</f>
        <v>0</v>
      </c>
      <c r="D75" s="106">
        <f>Calcolo!$L$12</f>
        <v>0.5</v>
      </c>
      <c r="E75" s="89">
        <f t="shared" si="6"/>
        <v>0</v>
      </c>
      <c r="F75" s="93">
        <f t="shared" si="7"/>
        <v>0</v>
      </c>
      <c r="G75" s="93">
        <f t="shared" si="8"/>
        <v>0</v>
      </c>
      <c r="H75" s="93">
        <f t="shared" si="9"/>
        <v>0</v>
      </c>
      <c r="I75" s="93">
        <f t="shared" si="10"/>
        <v>0</v>
      </c>
      <c r="J75" s="94">
        <f t="shared" si="12"/>
        <v>0</v>
      </c>
    </row>
    <row r="76" spans="2:10" ht="13" thickBot="1" x14ac:dyDescent="0.3">
      <c r="B76" s="105">
        <f>'Emissioni CH4'!A12</f>
        <v>2007</v>
      </c>
      <c r="C76" s="107">
        <f>'Emissioni CH4'!$B12*Calcolo!$G$5</f>
        <v>0</v>
      </c>
      <c r="D76" s="106">
        <f>Calcolo!$L$12</f>
        <v>0.5</v>
      </c>
      <c r="E76" s="89">
        <f t="shared" si="6"/>
        <v>0</v>
      </c>
      <c r="F76" s="93">
        <f t="shared" si="7"/>
        <v>0</v>
      </c>
      <c r="G76" s="93">
        <f t="shared" si="8"/>
        <v>0</v>
      </c>
      <c r="H76" s="93">
        <f t="shared" si="9"/>
        <v>0</v>
      </c>
      <c r="I76" s="93">
        <f t="shared" si="10"/>
        <v>0</v>
      </c>
      <c r="J76" s="94">
        <f t="shared" si="12"/>
        <v>0</v>
      </c>
    </row>
    <row r="77" spans="2:10" ht="13" thickBot="1" x14ac:dyDescent="0.3">
      <c r="B77" s="105">
        <f>'Emissioni CH4'!A13</f>
        <v>2008</v>
      </c>
      <c r="C77" s="107">
        <f>'Emissioni CH4'!$B13*Calcolo!$G$5</f>
        <v>0</v>
      </c>
      <c r="D77" s="106">
        <f>Calcolo!$L$12</f>
        <v>0.5</v>
      </c>
      <c r="E77" s="89">
        <f t="shared" si="6"/>
        <v>0</v>
      </c>
      <c r="F77" s="93">
        <f t="shared" si="7"/>
        <v>0</v>
      </c>
      <c r="G77" s="93">
        <f t="shared" si="8"/>
        <v>0</v>
      </c>
      <c r="H77" s="93">
        <f t="shared" si="9"/>
        <v>0</v>
      </c>
      <c r="I77" s="93">
        <f t="shared" si="10"/>
        <v>0</v>
      </c>
      <c r="J77" s="94">
        <f t="shared" si="12"/>
        <v>0</v>
      </c>
    </row>
    <row r="78" spans="2:10" ht="13" thickBot="1" x14ac:dyDescent="0.3">
      <c r="B78" s="105">
        <f>'Emissioni CH4'!A14</f>
        <v>2009</v>
      </c>
      <c r="C78" s="107">
        <f>'Emissioni CH4'!$B14*Calcolo!$G$5</f>
        <v>0</v>
      </c>
      <c r="D78" s="106">
        <f>Calcolo!$L$12</f>
        <v>0.5</v>
      </c>
      <c r="E78" s="89">
        <f t="shared" si="6"/>
        <v>0</v>
      </c>
      <c r="F78" s="93">
        <f t="shared" si="7"/>
        <v>0</v>
      </c>
      <c r="G78" s="93">
        <f t="shared" si="8"/>
        <v>0</v>
      </c>
      <c r="H78" s="93">
        <f t="shared" si="9"/>
        <v>0</v>
      </c>
      <c r="I78" s="93">
        <f t="shared" si="10"/>
        <v>0</v>
      </c>
      <c r="J78" s="94">
        <f t="shared" si="12"/>
        <v>0</v>
      </c>
    </row>
    <row r="79" spans="2:10" ht="13" thickBot="1" x14ac:dyDescent="0.3">
      <c r="B79" s="105">
        <f>'Emissioni CH4'!A15</f>
        <v>2010</v>
      </c>
      <c r="C79" s="107">
        <f>'Emissioni CH4'!$B15*Calcolo!$G$5</f>
        <v>0</v>
      </c>
      <c r="D79" s="106">
        <f>Calcolo!$L$12</f>
        <v>0.5</v>
      </c>
      <c r="E79" s="89">
        <f t="shared" si="6"/>
        <v>0</v>
      </c>
      <c r="F79" s="93">
        <f t="shared" si="7"/>
        <v>0</v>
      </c>
      <c r="G79" s="93">
        <f t="shared" si="8"/>
        <v>0</v>
      </c>
      <c r="H79" s="93">
        <f t="shared" si="9"/>
        <v>0</v>
      </c>
      <c r="I79" s="93">
        <f t="shared" si="10"/>
        <v>0</v>
      </c>
      <c r="J79" s="94">
        <f t="shared" si="12"/>
        <v>0</v>
      </c>
    </row>
    <row r="80" spans="2:10" ht="13" thickBot="1" x14ac:dyDescent="0.3">
      <c r="B80" s="105">
        <f>'Emissioni CH4'!A16</f>
        <v>2011</v>
      </c>
      <c r="C80" s="107">
        <f>'Emissioni CH4'!$B16*Calcolo!$G$5</f>
        <v>0</v>
      </c>
      <c r="D80" s="106">
        <f>Calcolo!$L$12</f>
        <v>0.5</v>
      </c>
      <c r="E80" s="89">
        <f t="shared" si="6"/>
        <v>0</v>
      </c>
      <c r="F80" s="93">
        <f t="shared" si="7"/>
        <v>0</v>
      </c>
      <c r="G80" s="93">
        <f t="shared" si="8"/>
        <v>0</v>
      </c>
      <c r="H80" s="93">
        <f t="shared" si="9"/>
        <v>0</v>
      </c>
      <c r="I80" s="93">
        <f t="shared" si="10"/>
        <v>0</v>
      </c>
      <c r="J80" s="94">
        <f t="shared" si="12"/>
        <v>0</v>
      </c>
    </row>
    <row r="81" spans="2:10" ht="13" thickBot="1" x14ac:dyDescent="0.3">
      <c r="B81" s="105">
        <f>'Emissioni CH4'!A17</f>
        <v>2012</v>
      </c>
      <c r="C81" s="107">
        <f>'Emissioni CH4'!$B17*Calcolo!$G$5</f>
        <v>0</v>
      </c>
      <c r="D81" s="106">
        <f>Calcolo!$L$12</f>
        <v>0.5</v>
      </c>
      <c r="E81" s="89">
        <f t="shared" si="6"/>
        <v>0</v>
      </c>
      <c r="F81" s="93">
        <f t="shared" si="7"/>
        <v>0</v>
      </c>
      <c r="G81" s="93">
        <f t="shared" si="8"/>
        <v>0</v>
      </c>
      <c r="H81" s="93">
        <f t="shared" si="9"/>
        <v>0</v>
      </c>
      <c r="I81" s="93">
        <f t="shared" si="10"/>
        <v>0</v>
      </c>
      <c r="J81" s="94">
        <f t="shared" si="12"/>
        <v>0</v>
      </c>
    </row>
    <row r="82" spans="2:10" ht="13" thickBot="1" x14ac:dyDescent="0.3">
      <c r="B82" s="105">
        <f>'Emissioni CH4'!A18</f>
        <v>2013</v>
      </c>
      <c r="C82" s="107">
        <f>'Emissioni CH4'!$B18*Calcolo!$G$5</f>
        <v>0</v>
      </c>
      <c r="D82" s="106">
        <f>Calcolo!$L$12</f>
        <v>0.5</v>
      </c>
      <c r="E82" s="89">
        <f t="shared" si="6"/>
        <v>0</v>
      </c>
      <c r="F82" s="93">
        <f t="shared" si="7"/>
        <v>0</v>
      </c>
      <c r="G82" s="93">
        <f t="shared" si="8"/>
        <v>0</v>
      </c>
      <c r="H82" s="93">
        <f t="shared" si="9"/>
        <v>0</v>
      </c>
      <c r="I82" s="93">
        <f t="shared" si="10"/>
        <v>0</v>
      </c>
      <c r="J82" s="94">
        <f t="shared" si="12"/>
        <v>0</v>
      </c>
    </row>
    <row r="83" spans="2:10" ht="13" thickBot="1" x14ac:dyDescent="0.3">
      <c r="B83" s="105">
        <f>'Emissioni CH4'!A19</f>
        <v>2014</v>
      </c>
      <c r="C83" s="107">
        <f>'Emissioni CH4'!$B19*Calcolo!$G$5</f>
        <v>0</v>
      </c>
      <c r="D83" s="106">
        <f>Calcolo!$L$12</f>
        <v>0.5</v>
      </c>
      <c r="E83" s="89">
        <f t="shared" ref="E83:E99" si="13">C83*$I$6*$I$7*D83</f>
        <v>0</v>
      </c>
      <c r="F83" s="93">
        <f t="shared" ref="F83:F99" si="14">E83*$I$12</f>
        <v>0</v>
      </c>
      <c r="G83" s="93">
        <f t="shared" ref="G83:G99" si="15">E83*(1-$I$12)</f>
        <v>0</v>
      </c>
      <c r="H83" s="93">
        <f t="shared" ref="H83:H99" si="16">F83+H82*$I$10</f>
        <v>0</v>
      </c>
      <c r="I83" s="93">
        <f t="shared" ref="I83:I99" si="17">H82*(1-$I$10)+G83</f>
        <v>0</v>
      </c>
      <c r="J83" s="94">
        <f t="shared" si="12"/>
        <v>0</v>
      </c>
    </row>
    <row r="84" spans="2:10" ht="13" thickBot="1" x14ac:dyDescent="0.3">
      <c r="B84" s="105">
        <f>'Emissioni CH4'!A20</f>
        <v>2015</v>
      </c>
      <c r="C84" s="107">
        <f>'Emissioni CH4'!$B20*Calcolo!$G$5</f>
        <v>0</v>
      </c>
      <c r="D84" s="106">
        <f>Calcolo!$L$12</f>
        <v>0.5</v>
      </c>
      <c r="E84" s="89">
        <f t="shared" si="13"/>
        <v>0</v>
      </c>
      <c r="F84" s="93">
        <f t="shared" si="14"/>
        <v>0</v>
      </c>
      <c r="G84" s="93">
        <f t="shared" si="15"/>
        <v>0</v>
      </c>
      <c r="H84" s="93">
        <f t="shared" si="16"/>
        <v>0</v>
      </c>
      <c r="I84" s="93">
        <f t="shared" si="17"/>
        <v>0</v>
      </c>
      <c r="J84" s="94">
        <f t="shared" si="12"/>
        <v>0</v>
      </c>
    </row>
    <row r="85" spans="2:10" ht="13" thickBot="1" x14ac:dyDescent="0.3">
      <c r="B85" s="105">
        <f>'Emissioni CH4'!A21</f>
        <v>2016</v>
      </c>
      <c r="C85" s="107">
        <f>'Emissioni CH4'!$B21*Calcolo!$G$5</f>
        <v>0</v>
      </c>
      <c r="D85" s="106">
        <f>Calcolo!$L$12</f>
        <v>0.5</v>
      </c>
      <c r="E85" s="89">
        <f t="shared" si="13"/>
        <v>0</v>
      </c>
      <c r="F85" s="93">
        <f t="shared" si="14"/>
        <v>0</v>
      </c>
      <c r="G85" s="93">
        <f t="shared" si="15"/>
        <v>0</v>
      </c>
      <c r="H85" s="93">
        <f t="shared" si="16"/>
        <v>0</v>
      </c>
      <c r="I85" s="93">
        <f t="shared" si="17"/>
        <v>0</v>
      </c>
      <c r="J85" s="94">
        <f t="shared" si="12"/>
        <v>0</v>
      </c>
    </row>
    <row r="86" spans="2:10" ht="13" thickBot="1" x14ac:dyDescent="0.3">
      <c r="B86" s="105">
        <f>'Emissioni CH4'!A22</f>
        <v>2017</v>
      </c>
      <c r="C86" s="107">
        <f>'Emissioni CH4'!$B22*Calcolo!$G$5</f>
        <v>0</v>
      </c>
      <c r="D86" s="106">
        <f>Calcolo!$L$12</f>
        <v>0.5</v>
      </c>
      <c r="E86" s="89">
        <f t="shared" si="13"/>
        <v>0</v>
      </c>
      <c r="F86" s="93">
        <f t="shared" si="14"/>
        <v>0</v>
      </c>
      <c r="G86" s="93">
        <f t="shared" si="15"/>
        <v>0</v>
      </c>
      <c r="H86" s="93">
        <f t="shared" si="16"/>
        <v>0</v>
      </c>
      <c r="I86" s="93">
        <f t="shared" si="17"/>
        <v>0</v>
      </c>
      <c r="J86" s="94">
        <f t="shared" si="12"/>
        <v>0</v>
      </c>
    </row>
    <row r="87" spans="2:10" ht="13" thickBot="1" x14ac:dyDescent="0.3">
      <c r="B87" s="105">
        <f>'Emissioni CH4'!A23</f>
        <v>2018</v>
      </c>
      <c r="C87" s="107">
        <f>'Emissioni CH4'!$B23*Calcolo!$G$5</f>
        <v>0</v>
      </c>
      <c r="D87" s="106">
        <f>Calcolo!$L$12</f>
        <v>0.5</v>
      </c>
      <c r="E87" s="89">
        <f t="shared" si="13"/>
        <v>0</v>
      </c>
      <c r="F87" s="93">
        <f t="shared" si="14"/>
        <v>0</v>
      </c>
      <c r="G87" s="93">
        <f t="shared" si="15"/>
        <v>0</v>
      </c>
      <c r="H87" s="93">
        <f t="shared" si="16"/>
        <v>0</v>
      </c>
      <c r="I87" s="93">
        <f t="shared" si="17"/>
        <v>0</v>
      </c>
      <c r="J87" s="94">
        <f t="shared" si="12"/>
        <v>0</v>
      </c>
    </row>
    <row r="88" spans="2:10" ht="13" thickBot="1" x14ac:dyDescent="0.3">
      <c r="B88" s="105">
        <f>'Emissioni CH4'!A24</f>
        <v>2019</v>
      </c>
      <c r="C88" s="107">
        <f>'Emissioni CH4'!$B24*Calcolo!$G$5</f>
        <v>0</v>
      </c>
      <c r="D88" s="106">
        <f>Calcolo!$L$12</f>
        <v>0.5</v>
      </c>
      <c r="E88" s="89">
        <f t="shared" si="13"/>
        <v>0</v>
      </c>
      <c r="F88" s="93">
        <f t="shared" si="14"/>
        <v>0</v>
      </c>
      <c r="G88" s="93">
        <f t="shared" si="15"/>
        <v>0</v>
      </c>
      <c r="H88" s="93">
        <f t="shared" si="16"/>
        <v>0</v>
      </c>
      <c r="I88" s="93">
        <f t="shared" si="17"/>
        <v>0</v>
      </c>
      <c r="J88" s="94">
        <f t="shared" si="12"/>
        <v>0</v>
      </c>
    </row>
    <row r="89" spans="2:10" ht="13" thickBot="1" x14ac:dyDescent="0.3">
      <c r="B89" s="105">
        <f>'Emissioni CH4'!A25</f>
        <v>2020</v>
      </c>
      <c r="C89" s="107">
        <f>'Emissioni CH4'!$B25*Calcolo!$G$5</f>
        <v>0</v>
      </c>
      <c r="D89" s="106">
        <f>Calcolo!$L$12</f>
        <v>0.5</v>
      </c>
      <c r="E89" s="89">
        <f t="shared" si="13"/>
        <v>0</v>
      </c>
      <c r="F89" s="93">
        <f t="shared" si="14"/>
        <v>0</v>
      </c>
      <c r="G89" s="93">
        <f t="shared" si="15"/>
        <v>0</v>
      </c>
      <c r="H89" s="93">
        <f t="shared" si="16"/>
        <v>0</v>
      </c>
      <c r="I89" s="93">
        <f t="shared" si="17"/>
        <v>0</v>
      </c>
      <c r="J89" s="94">
        <f t="shared" si="12"/>
        <v>0</v>
      </c>
    </row>
    <row r="90" spans="2:10" ht="13" thickBot="1" x14ac:dyDescent="0.3">
      <c r="B90" s="105">
        <f>'Emissioni CH4'!A26</f>
        <v>2021</v>
      </c>
      <c r="C90" s="107">
        <f>'Emissioni CH4'!$B26*Calcolo!$G$5</f>
        <v>0</v>
      </c>
      <c r="D90" s="106">
        <f>Calcolo!$L$12</f>
        <v>0.5</v>
      </c>
      <c r="E90" s="89">
        <f t="shared" si="13"/>
        <v>0</v>
      </c>
      <c r="F90" s="93">
        <f t="shared" si="14"/>
        <v>0</v>
      </c>
      <c r="G90" s="93">
        <f t="shared" si="15"/>
        <v>0</v>
      </c>
      <c r="H90" s="93">
        <f t="shared" si="16"/>
        <v>0</v>
      </c>
      <c r="I90" s="93">
        <f t="shared" si="17"/>
        <v>0</v>
      </c>
      <c r="J90" s="94">
        <f t="shared" si="12"/>
        <v>0</v>
      </c>
    </row>
    <row r="91" spans="2:10" ht="13" thickBot="1" x14ac:dyDescent="0.3">
      <c r="B91" s="105">
        <f>'Emissioni CH4'!A27</f>
        <v>2022</v>
      </c>
      <c r="C91" s="107">
        <f>'Emissioni CH4'!$B27*Calcolo!$G$5</f>
        <v>0</v>
      </c>
      <c r="D91" s="106">
        <f>Calcolo!$L$12</f>
        <v>0.5</v>
      </c>
      <c r="E91" s="89">
        <f t="shared" si="13"/>
        <v>0</v>
      </c>
      <c r="F91" s="93">
        <f t="shared" si="14"/>
        <v>0</v>
      </c>
      <c r="G91" s="93">
        <f t="shared" si="15"/>
        <v>0</v>
      </c>
      <c r="H91" s="93">
        <f t="shared" si="16"/>
        <v>0</v>
      </c>
      <c r="I91" s="93">
        <f t="shared" si="17"/>
        <v>0</v>
      </c>
      <c r="J91" s="94">
        <f t="shared" si="12"/>
        <v>0</v>
      </c>
    </row>
    <row r="92" spans="2:10" ht="13" thickBot="1" x14ac:dyDescent="0.3">
      <c r="B92" s="105">
        <f>'Emissioni CH4'!A28</f>
        <v>2023</v>
      </c>
      <c r="C92" s="107">
        <f>'Emissioni CH4'!$B28*Calcolo!$G$5</f>
        <v>0</v>
      </c>
      <c r="D92" s="106">
        <f>Calcolo!$L$12</f>
        <v>0.5</v>
      </c>
      <c r="E92" s="89">
        <f t="shared" si="13"/>
        <v>0</v>
      </c>
      <c r="F92" s="93">
        <f t="shared" si="14"/>
        <v>0</v>
      </c>
      <c r="G92" s="93">
        <f t="shared" si="15"/>
        <v>0</v>
      </c>
      <c r="H92" s="93">
        <f t="shared" si="16"/>
        <v>0</v>
      </c>
      <c r="I92" s="93">
        <f t="shared" si="17"/>
        <v>0</v>
      </c>
      <c r="J92" s="94">
        <f t="shared" si="12"/>
        <v>0</v>
      </c>
    </row>
    <row r="93" spans="2:10" ht="13" thickBot="1" x14ac:dyDescent="0.3">
      <c r="B93" s="105">
        <f>'Emissioni CH4'!A29</f>
        <v>2024</v>
      </c>
      <c r="C93" s="107">
        <f>'Emissioni CH4'!$B29*Calcolo!$G$5</f>
        <v>0</v>
      </c>
      <c r="D93" s="106">
        <f>Calcolo!$L$12</f>
        <v>0.5</v>
      </c>
      <c r="E93" s="89">
        <f t="shared" si="13"/>
        <v>0</v>
      </c>
      <c r="F93" s="93">
        <f t="shared" si="14"/>
        <v>0</v>
      </c>
      <c r="G93" s="93">
        <f t="shared" si="15"/>
        <v>0</v>
      </c>
      <c r="H93" s="93">
        <f t="shared" si="16"/>
        <v>0</v>
      </c>
      <c r="I93" s="93">
        <f t="shared" si="17"/>
        <v>0</v>
      </c>
      <c r="J93" s="94">
        <f t="shared" si="12"/>
        <v>0</v>
      </c>
    </row>
    <row r="94" spans="2:10" ht="13" thickBot="1" x14ac:dyDescent="0.3">
      <c r="B94" s="105">
        <f>'Emissioni CH4'!A30</f>
        <v>2025</v>
      </c>
      <c r="C94" s="107">
        <f>'Emissioni CH4'!$B30*Calcolo!$G$5</f>
        <v>0</v>
      </c>
      <c r="D94" s="106">
        <f>Calcolo!$L$12</f>
        <v>0.5</v>
      </c>
      <c r="E94" s="89">
        <f t="shared" si="13"/>
        <v>0</v>
      </c>
      <c r="F94" s="93">
        <f t="shared" si="14"/>
        <v>0</v>
      </c>
      <c r="G94" s="93">
        <f t="shared" si="15"/>
        <v>0</v>
      </c>
      <c r="H94" s="93">
        <f t="shared" si="16"/>
        <v>0</v>
      </c>
      <c r="I94" s="93">
        <f t="shared" si="17"/>
        <v>0</v>
      </c>
      <c r="J94" s="94">
        <f t="shared" si="12"/>
        <v>0</v>
      </c>
    </row>
    <row r="95" spans="2:10" ht="13" thickBot="1" x14ac:dyDescent="0.3">
      <c r="B95" s="105">
        <f>'Emissioni CH4'!A31</f>
        <v>2026</v>
      </c>
      <c r="C95" s="107">
        <f>'Emissioni CH4'!$B31*Calcolo!$G$5</f>
        <v>0</v>
      </c>
      <c r="D95" s="106">
        <f>Calcolo!$L$12</f>
        <v>0.5</v>
      </c>
      <c r="E95" s="89">
        <f t="shared" si="13"/>
        <v>0</v>
      </c>
      <c r="F95" s="93">
        <f t="shared" si="14"/>
        <v>0</v>
      </c>
      <c r="G95" s="93">
        <f t="shared" si="15"/>
        <v>0</v>
      </c>
      <c r="H95" s="93">
        <f t="shared" si="16"/>
        <v>0</v>
      </c>
      <c r="I95" s="93">
        <f t="shared" si="17"/>
        <v>0</v>
      </c>
      <c r="J95" s="94">
        <f t="shared" si="12"/>
        <v>0</v>
      </c>
    </row>
    <row r="96" spans="2:10" ht="13" thickBot="1" x14ac:dyDescent="0.3">
      <c r="B96" s="105">
        <f>'Emissioni CH4'!A32</f>
        <v>2027</v>
      </c>
      <c r="C96" s="107">
        <f>'Emissioni CH4'!$B32*Calcolo!$G$5</f>
        <v>0</v>
      </c>
      <c r="D96" s="106">
        <f>Calcolo!$L$12</f>
        <v>0.5</v>
      </c>
      <c r="E96" s="89">
        <f t="shared" si="13"/>
        <v>0</v>
      </c>
      <c r="F96" s="93">
        <f t="shared" si="14"/>
        <v>0</v>
      </c>
      <c r="G96" s="93">
        <f t="shared" si="15"/>
        <v>0</v>
      </c>
      <c r="H96" s="93">
        <f t="shared" si="16"/>
        <v>0</v>
      </c>
      <c r="I96" s="93">
        <f t="shared" si="17"/>
        <v>0</v>
      </c>
      <c r="J96" s="94">
        <f t="shared" si="12"/>
        <v>0</v>
      </c>
    </row>
    <row r="97" spans="2:10" ht="13" thickBot="1" x14ac:dyDescent="0.3">
      <c r="B97" s="105">
        <f>'Emissioni CH4'!A33</f>
        <v>2028</v>
      </c>
      <c r="C97" s="107">
        <f>'Emissioni CH4'!$B33*Calcolo!$G$5</f>
        <v>0</v>
      </c>
      <c r="D97" s="106">
        <f>Calcolo!$L$12</f>
        <v>0.5</v>
      </c>
      <c r="E97" s="89">
        <f t="shared" si="13"/>
        <v>0</v>
      </c>
      <c r="F97" s="93">
        <f t="shared" si="14"/>
        <v>0</v>
      </c>
      <c r="G97" s="93">
        <f t="shared" si="15"/>
        <v>0</v>
      </c>
      <c r="H97" s="93">
        <f t="shared" si="16"/>
        <v>0</v>
      </c>
      <c r="I97" s="93">
        <f t="shared" si="17"/>
        <v>0</v>
      </c>
      <c r="J97" s="94">
        <f t="shared" si="12"/>
        <v>0</v>
      </c>
    </row>
    <row r="98" spans="2:10" ht="13" thickBot="1" x14ac:dyDescent="0.3">
      <c r="B98" s="105">
        <f>'Emissioni CH4'!A34</f>
        <v>2029</v>
      </c>
      <c r="C98" s="107">
        <f>'Emissioni CH4'!$B34*Calcolo!$G$5</f>
        <v>0</v>
      </c>
      <c r="D98" s="106">
        <f>Calcolo!$L$12</f>
        <v>0.5</v>
      </c>
      <c r="E98" s="89">
        <f t="shared" si="13"/>
        <v>0</v>
      </c>
      <c r="F98" s="93">
        <f t="shared" si="14"/>
        <v>0</v>
      </c>
      <c r="G98" s="93">
        <f t="shared" si="15"/>
        <v>0</v>
      </c>
      <c r="H98" s="93">
        <f t="shared" si="16"/>
        <v>0</v>
      </c>
      <c r="I98" s="93">
        <f t="shared" si="17"/>
        <v>0</v>
      </c>
      <c r="J98" s="94">
        <f t="shared" si="12"/>
        <v>0</v>
      </c>
    </row>
    <row r="99" spans="2:10" ht="13" thickBot="1" x14ac:dyDescent="0.3">
      <c r="B99" s="105">
        <f>'Emissioni CH4'!A35</f>
        <v>2030</v>
      </c>
      <c r="C99" s="107">
        <f>'Emissioni CH4'!$B35*Calcolo!$G$5</f>
        <v>0</v>
      </c>
      <c r="D99" s="106">
        <f>Calcolo!$L$12</f>
        <v>0.5</v>
      </c>
      <c r="E99" s="89">
        <f t="shared" si="13"/>
        <v>0</v>
      </c>
      <c r="F99" s="95">
        <f t="shared" si="14"/>
        <v>0</v>
      </c>
      <c r="G99" s="95">
        <f t="shared" si="15"/>
        <v>0</v>
      </c>
      <c r="H99" s="95">
        <f t="shared" si="16"/>
        <v>0</v>
      </c>
      <c r="I99" s="95">
        <f t="shared" si="17"/>
        <v>0</v>
      </c>
      <c r="J99" s="94">
        <f t="shared" si="12"/>
        <v>0</v>
      </c>
    </row>
  </sheetData>
  <pageMargins left="0.75" right="0.75" top="1" bottom="1" header="0.5" footer="0.5"/>
  <pageSetup paperSize="9" orientation="portrait" horizont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99"/>
  <sheetViews>
    <sheetView workbookViewId="0">
      <selection activeCell="A10" sqref="A10"/>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26953125" style="20" customWidth="1"/>
    <col min="9" max="9" width="11.453125" style="20" customWidth="1"/>
    <col min="10" max="10" width="10.26953125" style="20" customWidth="1"/>
    <col min="11" max="16384" width="11.453125" style="24"/>
  </cols>
  <sheetData>
    <row r="2" spans="1:10" ht="15.5" x14ac:dyDescent="0.35">
      <c r="B2" s="21" t="s">
        <v>49</v>
      </c>
      <c r="C2" s="26"/>
      <c r="D2" s="22"/>
      <c r="E2" s="23"/>
      <c r="F2" s="23"/>
      <c r="G2" s="23"/>
      <c r="H2" s="23"/>
      <c r="I2" s="23"/>
      <c r="J2" s="23"/>
    </row>
    <row r="3" spans="1:10" ht="15.5" x14ac:dyDescent="0.35">
      <c r="B3" s="25" t="str">
        <f>IF(Select2=2,"This sheet applies only to the waste compositon option and can be deleted when the bulk waste option has been chosen","")</f>
        <v/>
      </c>
      <c r="C3" s="26"/>
      <c r="D3" s="22"/>
      <c r="E3" s="23"/>
      <c r="F3" s="23"/>
      <c r="G3" s="23"/>
      <c r="H3" s="23"/>
      <c r="I3" s="23"/>
      <c r="J3" s="23"/>
    </row>
    <row r="4" spans="1:10" ht="16" thickBot="1" x14ac:dyDescent="0.4">
      <c r="B4" s="27"/>
      <c r="C4" s="28"/>
      <c r="D4" s="29"/>
      <c r="E4" s="30"/>
      <c r="F4" s="30"/>
      <c r="G4" s="30"/>
      <c r="H4" s="30"/>
      <c r="I4" s="30"/>
      <c r="J4" s="30"/>
    </row>
    <row r="5" spans="1:10" ht="13.5" thickBot="1" x14ac:dyDescent="0.35">
      <c r="B5" s="31"/>
      <c r="C5" s="32"/>
      <c r="D5" s="33"/>
      <c r="E5" s="34"/>
      <c r="F5" s="34"/>
      <c r="G5" s="34"/>
      <c r="H5" s="34"/>
      <c r="I5" s="35" t="s">
        <v>50</v>
      </c>
      <c r="J5" s="34"/>
    </row>
    <row r="6" spans="1:10" ht="13" x14ac:dyDescent="0.3">
      <c r="B6" s="31"/>
      <c r="C6" s="32"/>
      <c r="D6" s="36" t="s">
        <v>24</v>
      </c>
      <c r="E6" s="37"/>
      <c r="F6" s="37"/>
      <c r="G6" s="38"/>
      <c r="H6" s="39" t="s">
        <v>24</v>
      </c>
      <c r="I6" s="131">
        <v>0.24</v>
      </c>
      <c r="J6" s="111"/>
    </row>
    <row r="7" spans="1:10" ht="13.5" thickBot="1" x14ac:dyDescent="0.35">
      <c r="B7" s="31"/>
      <c r="C7" s="32"/>
      <c r="D7" s="40" t="s">
        <v>25</v>
      </c>
      <c r="E7" s="41"/>
      <c r="F7" s="41"/>
      <c r="G7" s="42"/>
      <c r="H7" s="43" t="s">
        <v>25</v>
      </c>
      <c r="I7" s="132">
        <v>0.5</v>
      </c>
      <c r="J7" s="111"/>
    </row>
    <row r="8" spans="1:10" x14ac:dyDescent="0.25">
      <c r="D8" s="36" t="s">
        <v>76</v>
      </c>
      <c r="E8" s="37"/>
      <c r="F8" s="37"/>
      <c r="G8" s="38"/>
      <c r="H8" s="39" t="s">
        <v>26</v>
      </c>
      <c r="I8" s="133">
        <v>0.06</v>
      </c>
      <c r="J8" s="112"/>
    </row>
    <row r="9" spans="1:10" ht="15.5" x14ac:dyDescent="0.4">
      <c r="D9" s="134" t="s">
        <v>60</v>
      </c>
      <c r="E9" s="46"/>
      <c r="F9" s="46"/>
      <c r="G9" s="47"/>
      <c r="H9" s="48" t="s">
        <v>27</v>
      </c>
      <c r="I9" s="130">
        <f>LN(2)/$I$8</f>
        <v>11.552453009332423</v>
      </c>
      <c r="J9" s="44"/>
    </row>
    <row r="10" spans="1:10" x14ac:dyDescent="0.25">
      <c r="D10" s="49" t="s">
        <v>28</v>
      </c>
      <c r="E10" s="50"/>
      <c r="F10" s="50"/>
      <c r="G10" s="51"/>
      <c r="H10" s="52" t="s">
        <v>29</v>
      </c>
      <c r="I10" s="53">
        <f>EXP(-$I$8)</f>
        <v>0.94176453358424872</v>
      </c>
      <c r="J10" s="44"/>
    </row>
    <row r="11" spans="1:10" x14ac:dyDescent="0.25">
      <c r="D11" s="49" t="s">
        <v>61</v>
      </c>
      <c r="E11" s="50"/>
      <c r="F11" s="50"/>
      <c r="G11" s="51"/>
      <c r="H11" s="52" t="s">
        <v>30</v>
      </c>
      <c r="I11" s="53">
        <v>13</v>
      </c>
      <c r="J11" s="44"/>
    </row>
    <row r="12" spans="1:10" ht="13" thickBot="1" x14ac:dyDescent="0.3">
      <c r="D12" s="54" t="s">
        <v>31</v>
      </c>
      <c r="E12" s="55"/>
      <c r="F12" s="55"/>
      <c r="G12" s="56"/>
      <c r="H12" s="57" t="s">
        <v>32</v>
      </c>
      <c r="I12" s="58">
        <f>EXP(-$I$8*((13-I11)/12))</f>
        <v>1</v>
      </c>
      <c r="J12" s="44"/>
    </row>
    <row r="13" spans="1:10" ht="13" thickBot="1" x14ac:dyDescent="0.3">
      <c r="C13" s="59"/>
      <c r="D13" s="60" t="s">
        <v>33</v>
      </c>
      <c r="E13" s="61"/>
      <c r="F13" s="61"/>
      <c r="G13" s="62"/>
      <c r="H13" s="63" t="s">
        <v>34</v>
      </c>
      <c r="I13" s="64">
        <v>0.5</v>
      </c>
      <c r="J13" s="44"/>
    </row>
    <row r="14" spans="1:10" ht="13" thickBot="1" x14ac:dyDescent="0.3">
      <c r="E14" s="44"/>
      <c r="F14" s="44"/>
      <c r="G14" s="44"/>
      <c r="H14" s="44"/>
      <c r="I14" s="44"/>
      <c r="J14" s="44"/>
    </row>
    <row r="15" spans="1:10" ht="50" x14ac:dyDescent="0.25">
      <c r="B15" s="66" t="s">
        <v>39</v>
      </c>
      <c r="C15" s="67" t="s">
        <v>52</v>
      </c>
      <c r="D15" s="68" t="s">
        <v>41</v>
      </c>
      <c r="E15" s="69" t="s">
        <v>58</v>
      </c>
      <c r="F15" s="69" t="s">
        <v>57</v>
      </c>
      <c r="G15" s="69" t="s">
        <v>56</v>
      </c>
      <c r="H15" s="69" t="s">
        <v>55</v>
      </c>
      <c r="I15" s="69" t="s">
        <v>54</v>
      </c>
      <c r="J15" s="70" t="s">
        <v>53</v>
      </c>
    </row>
    <row r="16" spans="1:10" ht="23.5" x14ac:dyDescent="0.25">
      <c r="A16" s="100"/>
      <c r="B16" s="71"/>
      <c r="C16" s="72" t="s">
        <v>42</v>
      </c>
      <c r="D16" s="73" t="s">
        <v>41</v>
      </c>
      <c r="E16" s="74" t="s">
        <v>23</v>
      </c>
      <c r="F16" s="74" t="s">
        <v>35</v>
      </c>
      <c r="G16" s="74" t="s">
        <v>36</v>
      </c>
      <c r="H16" s="74" t="s">
        <v>43</v>
      </c>
      <c r="I16" s="74" t="s">
        <v>44</v>
      </c>
      <c r="J16" s="75" t="s">
        <v>37</v>
      </c>
    </row>
    <row r="17" spans="2:10" ht="13" thickBot="1" x14ac:dyDescent="0.3">
      <c r="B17" s="76"/>
      <c r="C17" s="77" t="s">
        <v>45</v>
      </c>
      <c r="D17" s="78" t="s">
        <v>46</v>
      </c>
      <c r="E17" s="79" t="s">
        <v>45</v>
      </c>
      <c r="F17" s="79" t="s">
        <v>45</v>
      </c>
      <c r="G17" s="79" t="s">
        <v>45</v>
      </c>
      <c r="H17" s="79" t="s">
        <v>45</v>
      </c>
      <c r="I17" s="79" t="s">
        <v>45</v>
      </c>
      <c r="J17" s="80" t="s">
        <v>45</v>
      </c>
    </row>
    <row r="18" spans="2:10" ht="13" thickBot="1" x14ac:dyDescent="0.3">
      <c r="B18" s="81"/>
      <c r="C18" s="82"/>
      <c r="D18" s="83"/>
      <c r="E18" s="84"/>
      <c r="F18" s="85"/>
      <c r="G18" s="85"/>
      <c r="H18" s="85"/>
      <c r="I18" s="85"/>
      <c r="J18" s="86"/>
    </row>
    <row r="19" spans="2:10" ht="13" hidden="1" thickBot="1" x14ac:dyDescent="0.3">
      <c r="B19" s="87">
        <f>[1]Amnt_Deposited!B11</f>
        <v>1950</v>
      </c>
      <c r="C19" s="88">
        <v>0</v>
      </c>
      <c r="D19" s="99">
        <f>[1]MCF!X18</f>
        <v>0.70499999999999996</v>
      </c>
      <c r="E19" s="89">
        <f t="shared" ref="E19:E50" si="0">C19*$I$6*$I$7*D19</f>
        <v>0</v>
      </c>
      <c r="F19" s="90">
        <f t="shared" ref="F19:F50" si="1">E19*$I$12</f>
        <v>0</v>
      </c>
      <c r="G19" s="90">
        <f t="shared" ref="G19:G50" si="2">E19*(1-$I$12)</f>
        <v>0</v>
      </c>
      <c r="H19" s="90">
        <f t="shared" ref="H19:H50" si="3">F19+H18*$I$10</f>
        <v>0</v>
      </c>
      <c r="I19" s="90">
        <f t="shared" ref="I19:I50" si="4">H18*(1-$I$10)+G19</f>
        <v>0</v>
      </c>
      <c r="J19" s="91">
        <f t="shared" ref="J19:J50" si="5">I19*CH4_fraction*conv</f>
        <v>0</v>
      </c>
    </row>
    <row r="20" spans="2:10" ht="13" hidden="1" thickBot="1" x14ac:dyDescent="0.3">
      <c r="B20" s="92">
        <f>[1]Amnt_Deposited!B12</f>
        <v>1951</v>
      </c>
      <c r="C20" s="88">
        <v>0</v>
      </c>
      <c r="D20" s="96">
        <f>[1]MCF!X19</f>
        <v>0.70499999999999996</v>
      </c>
      <c r="E20" s="89">
        <f t="shared" si="0"/>
        <v>0</v>
      </c>
      <c r="F20" s="93">
        <f t="shared" si="1"/>
        <v>0</v>
      </c>
      <c r="G20" s="93">
        <f t="shared" si="2"/>
        <v>0</v>
      </c>
      <c r="H20" s="93">
        <f t="shared" si="3"/>
        <v>0</v>
      </c>
      <c r="I20" s="93">
        <f t="shared" si="4"/>
        <v>0</v>
      </c>
      <c r="J20" s="94">
        <f t="shared" si="5"/>
        <v>0</v>
      </c>
    </row>
    <row r="21" spans="2:10" ht="13" hidden="1" thickBot="1" x14ac:dyDescent="0.3">
      <c r="B21" s="92">
        <f>[1]Amnt_Deposited!B13</f>
        <v>1952</v>
      </c>
      <c r="C21" s="88">
        <v>0</v>
      </c>
      <c r="D21" s="96">
        <f>[1]MCF!X20</f>
        <v>0.70499999999999996</v>
      </c>
      <c r="E21" s="89">
        <f t="shared" si="0"/>
        <v>0</v>
      </c>
      <c r="F21" s="93">
        <f t="shared" si="1"/>
        <v>0</v>
      </c>
      <c r="G21" s="93">
        <f t="shared" si="2"/>
        <v>0</v>
      </c>
      <c r="H21" s="93">
        <f t="shared" si="3"/>
        <v>0</v>
      </c>
      <c r="I21" s="93">
        <f t="shared" si="4"/>
        <v>0</v>
      </c>
      <c r="J21" s="94">
        <f t="shared" si="5"/>
        <v>0</v>
      </c>
    </row>
    <row r="22" spans="2:10" ht="13" hidden="1" thickBot="1" x14ac:dyDescent="0.3">
      <c r="B22" s="92">
        <f>[1]Amnt_Deposited!B14</f>
        <v>1953</v>
      </c>
      <c r="C22" s="88">
        <v>0</v>
      </c>
      <c r="D22" s="96">
        <f>[1]MCF!X21</f>
        <v>0.70499999999999996</v>
      </c>
      <c r="E22" s="89">
        <f t="shared" si="0"/>
        <v>0</v>
      </c>
      <c r="F22" s="93">
        <f t="shared" si="1"/>
        <v>0</v>
      </c>
      <c r="G22" s="93">
        <f t="shared" si="2"/>
        <v>0</v>
      </c>
      <c r="H22" s="93">
        <f t="shared" si="3"/>
        <v>0</v>
      </c>
      <c r="I22" s="93">
        <f t="shared" si="4"/>
        <v>0</v>
      </c>
      <c r="J22" s="94">
        <f t="shared" si="5"/>
        <v>0</v>
      </c>
    </row>
    <row r="23" spans="2:10" ht="13" hidden="1" thickBot="1" x14ac:dyDescent="0.3">
      <c r="B23" s="92">
        <f>[1]Amnt_Deposited!B15</f>
        <v>1954</v>
      </c>
      <c r="C23" s="88">
        <v>0</v>
      </c>
      <c r="D23" s="96">
        <f>[1]MCF!X22</f>
        <v>0.70499999999999996</v>
      </c>
      <c r="E23" s="89">
        <f t="shared" si="0"/>
        <v>0</v>
      </c>
      <c r="F23" s="93">
        <f t="shared" si="1"/>
        <v>0</v>
      </c>
      <c r="G23" s="93">
        <f t="shared" si="2"/>
        <v>0</v>
      </c>
      <c r="H23" s="93">
        <f t="shared" si="3"/>
        <v>0</v>
      </c>
      <c r="I23" s="93">
        <f t="shared" si="4"/>
        <v>0</v>
      </c>
      <c r="J23" s="94">
        <f t="shared" si="5"/>
        <v>0</v>
      </c>
    </row>
    <row r="24" spans="2:10" ht="13" hidden="1" thickBot="1" x14ac:dyDescent="0.3">
      <c r="B24" s="92">
        <f>[1]Amnt_Deposited!B16</f>
        <v>1955</v>
      </c>
      <c r="C24" s="88">
        <v>0</v>
      </c>
      <c r="D24" s="96">
        <f>[1]MCF!X23</f>
        <v>0.70499999999999996</v>
      </c>
      <c r="E24" s="89">
        <f t="shared" si="0"/>
        <v>0</v>
      </c>
      <c r="F24" s="93">
        <f t="shared" si="1"/>
        <v>0</v>
      </c>
      <c r="G24" s="93">
        <f t="shared" si="2"/>
        <v>0</v>
      </c>
      <c r="H24" s="93">
        <f t="shared" si="3"/>
        <v>0</v>
      </c>
      <c r="I24" s="93">
        <f t="shared" si="4"/>
        <v>0</v>
      </c>
      <c r="J24" s="94">
        <f t="shared" si="5"/>
        <v>0</v>
      </c>
    </row>
    <row r="25" spans="2:10" ht="13" hidden="1" thickBot="1" x14ac:dyDescent="0.3">
      <c r="B25" s="92">
        <f>[1]Amnt_Deposited!B17</f>
        <v>1956</v>
      </c>
      <c r="C25" s="88">
        <v>0</v>
      </c>
      <c r="D25" s="96">
        <f>[1]MCF!X24</f>
        <v>0.70499999999999996</v>
      </c>
      <c r="E25" s="89">
        <f t="shared" si="0"/>
        <v>0</v>
      </c>
      <c r="F25" s="93">
        <f t="shared" si="1"/>
        <v>0</v>
      </c>
      <c r="G25" s="93">
        <f t="shared" si="2"/>
        <v>0</v>
      </c>
      <c r="H25" s="93">
        <f t="shared" si="3"/>
        <v>0</v>
      </c>
      <c r="I25" s="93">
        <f t="shared" si="4"/>
        <v>0</v>
      </c>
      <c r="J25" s="94">
        <f t="shared" si="5"/>
        <v>0</v>
      </c>
    </row>
    <row r="26" spans="2:10" ht="13" hidden="1" thickBot="1" x14ac:dyDescent="0.3">
      <c r="B26" s="92">
        <f>[1]Amnt_Deposited!B18</f>
        <v>1957</v>
      </c>
      <c r="C26" s="88">
        <v>0</v>
      </c>
      <c r="D26" s="96">
        <f>[1]MCF!X25</f>
        <v>0.70499999999999996</v>
      </c>
      <c r="E26" s="89">
        <f t="shared" si="0"/>
        <v>0</v>
      </c>
      <c r="F26" s="93">
        <f t="shared" si="1"/>
        <v>0</v>
      </c>
      <c r="G26" s="93">
        <f t="shared" si="2"/>
        <v>0</v>
      </c>
      <c r="H26" s="93">
        <f t="shared" si="3"/>
        <v>0</v>
      </c>
      <c r="I26" s="93">
        <f t="shared" si="4"/>
        <v>0</v>
      </c>
      <c r="J26" s="94">
        <f t="shared" si="5"/>
        <v>0</v>
      </c>
    </row>
    <row r="27" spans="2:10" ht="13" hidden="1" thickBot="1" x14ac:dyDescent="0.3">
      <c r="B27" s="92">
        <f>[1]Amnt_Deposited!B19</f>
        <v>1958</v>
      </c>
      <c r="C27" s="88">
        <v>0</v>
      </c>
      <c r="D27" s="96">
        <f>[1]MCF!X26</f>
        <v>0.70499999999999996</v>
      </c>
      <c r="E27" s="89">
        <f t="shared" si="0"/>
        <v>0</v>
      </c>
      <c r="F27" s="93">
        <f t="shared" si="1"/>
        <v>0</v>
      </c>
      <c r="G27" s="93">
        <f t="shared" si="2"/>
        <v>0</v>
      </c>
      <c r="H27" s="93">
        <f t="shared" si="3"/>
        <v>0</v>
      </c>
      <c r="I27" s="93">
        <f t="shared" si="4"/>
        <v>0</v>
      </c>
      <c r="J27" s="94">
        <f t="shared" si="5"/>
        <v>0</v>
      </c>
    </row>
    <row r="28" spans="2:10" ht="13" hidden="1" thickBot="1" x14ac:dyDescent="0.3">
      <c r="B28" s="92">
        <f>[1]Amnt_Deposited!B20</f>
        <v>1959</v>
      </c>
      <c r="C28" s="88">
        <v>0</v>
      </c>
      <c r="D28" s="96">
        <f>[1]MCF!X27</f>
        <v>0.70499999999999996</v>
      </c>
      <c r="E28" s="89">
        <f t="shared" si="0"/>
        <v>0</v>
      </c>
      <c r="F28" s="93">
        <f t="shared" si="1"/>
        <v>0</v>
      </c>
      <c r="G28" s="93">
        <f t="shared" si="2"/>
        <v>0</v>
      </c>
      <c r="H28" s="93">
        <f t="shared" si="3"/>
        <v>0</v>
      </c>
      <c r="I28" s="93">
        <f t="shared" si="4"/>
        <v>0</v>
      </c>
      <c r="J28" s="94">
        <f t="shared" si="5"/>
        <v>0</v>
      </c>
    </row>
    <row r="29" spans="2:10" ht="13" hidden="1" thickBot="1" x14ac:dyDescent="0.3">
      <c r="B29" s="92">
        <f>[1]Amnt_Deposited!B21</f>
        <v>1960</v>
      </c>
      <c r="C29" s="88">
        <v>0</v>
      </c>
      <c r="D29" s="96">
        <f>[1]MCF!X28</f>
        <v>0.70499999999999996</v>
      </c>
      <c r="E29" s="89">
        <f t="shared" si="0"/>
        <v>0</v>
      </c>
      <c r="F29" s="93">
        <f t="shared" si="1"/>
        <v>0</v>
      </c>
      <c r="G29" s="93">
        <f t="shared" si="2"/>
        <v>0</v>
      </c>
      <c r="H29" s="93">
        <f t="shared" si="3"/>
        <v>0</v>
      </c>
      <c r="I29" s="93">
        <f t="shared" si="4"/>
        <v>0</v>
      </c>
      <c r="J29" s="94">
        <f t="shared" si="5"/>
        <v>0</v>
      </c>
    </row>
    <row r="30" spans="2:10" ht="13" hidden="1" thickBot="1" x14ac:dyDescent="0.3">
      <c r="B30" s="92">
        <f>[1]Amnt_Deposited!B22</f>
        <v>1961</v>
      </c>
      <c r="C30" s="88">
        <v>0</v>
      </c>
      <c r="D30" s="96">
        <f>[1]MCF!X29</f>
        <v>0.70499999999999996</v>
      </c>
      <c r="E30" s="89">
        <f t="shared" si="0"/>
        <v>0</v>
      </c>
      <c r="F30" s="93">
        <f t="shared" si="1"/>
        <v>0</v>
      </c>
      <c r="G30" s="93">
        <f t="shared" si="2"/>
        <v>0</v>
      </c>
      <c r="H30" s="93">
        <f t="shared" si="3"/>
        <v>0</v>
      </c>
      <c r="I30" s="93">
        <f t="shared" si="4"/>
        <v>0</v>
      </c>
      <c r="J30" s="94">
        <f t="shared" si="5"/>
        <v>0</v>
      </c>
    </row>
    <row r="31" spans="2:10" ht="13" hidden="1" thickBot="1" x14ac:dyDescent="0.3">
      <c r="B31" s="92">
        <f>[1]Amnt_Deposited!B23</f>
        <v>1962</v>
      </c>
      <c r="C31" s="88">
        <v>0</v>
      </c>
      <c r="D31" s="96">
        <f>[1]MCF!X30</f>
        <v>0.70499999999999996</v>
      </c>
      <c r="E31" s="89">
        <f t="shared" si="0"/>
        <v>0</v>
      </c>
      <c r="F31" s="93">
        <f t="shared" si="1"/>
        <v>0</v>
      </c>
      <c r="G31" s="93">
        <f t="shared" si="2"/>
        <v>0</v>
      </c>
      <c r="H31" s="93">
        <f t="shared" si="3"/>
        <v>0</v>
      </c>
      <c r="I31" s="93">
        <f t="shared" si="4"/>
        <v>0</v>
      </c>
      <c r="J31" s="94">
        <f t="shared" si="5"/>
        <v>0</v>
      </c>
    </row>
    <row r="32" spans="2:10" ht="13" hidden="1" thickBot="1" x14ac:dyDescent="0.3">
      <c r="B32" s="92">
        <f>[1]Amnt_Deposited!B24</f>
        <v>1963</v>
      </c>
      <c r="C32" s="88">
        <v>0</v>
      </c>
      <c r="D32" s="96">
        <f>[1]MCF!X31</f>
        <v>0.70499999999999996</v>
      </c>
      <c r="E32" s="89">
        <f t="shared" si="0"/>
        <v>0</v>
      </c>
      <c r="F32" s="93">
        <f t="shared" si="1"/>
        <v>0</v>
      </c>
      <c r="G32" s="93">
        <f t="shared" si="2"/>
        <v>0</v>
      </c>
      <c r="H32" s="93">
        <f t="shared" si="3"/>
        <v>0</v>
      </c>
      <c r="I32" s="93">
        <f t="shared" si="4"/>
        <v>0</v>
      </c>
      <c r="J32" s="94">
        <f t="shared" si="5"/>
        <v>0</v>
      </c>
    </row>
    <row r="33" spans="2:10" ht="13" hidden="1" thickBot="1" x14ac:dyDescent="0.3">
      <c r="B33" s="92">
        <f>[1]Amnt_Deposited!B25</f>
        <v>1964</v>
      </c>
      <c r="C33" s="88">
        <v>0</v>
      </c>
      <c r="D33" s="96">
        <f>[1]MCF!X32</f>
        <v>0.70499999999999996</v>
      </c>
      <c r="E33" s="89">
        <f t="shared" si="0"/>
        <v>0</v>
      </c>
      <c r="F33" s="93">
        <f t="shared" si="1"/>
        <v>0</v>
      </c>
      <c r="G33" s="93">
        <f t="shared" si="2"/>
        <v>0</v>
      </c>
      <c r="H33" s="93">
        <f t="shared" si="3"/>
        <v>0</v>
      </c>
      <c r="I33" s="93">
        <f t="shared" si="4"/>
        <v>0</v>
      </c>
      <c r="J33" s="94">
        <f t="shared" si="5"/>
        <v>0</v>
      </c>
    </row>
    <row r="34" spans="2:10" ht="13" hidden="1" thickBot="1" x14ac:dyDescent="0.3">
      <c r="B34" s="92">
        <f>[1]Amnt_Deposited!B26</f>
        <v>1965</v>
      </c>
      <c r="C34" s="88">
        <v>0</v>
      </c>
      <c r="D34" s="96">
        <f>[1]MCF!X33</f>
        <v>0.70499999999999996</v>
      </c>
      <c r="E34" s="89">
        <f t="shared" si="0"/>
        <v>0</v>
      </c>
      <c r="F34" s="93">
        <f t="shared" si="1"/>
        <v>0</v>
      </c>
      <c r="G34" s="93">
        <f t="shared" si="2"/>
        <v>0</v>
      </c>
      <c r="H34" s="93">
        <f t="shared" si="3"/>
        <v>0</v>
      </c>
      <c r="I34" s="93">
        <f t="shared" si="4"/>
        <v>0</v>
      </c>
      <c r="J34" s="94">
        <f t="shared" si="5"/>
        <v>0</v>
      </c>
    </row>
    <row r="35" spans="2:10" ht="13" hidden="1" thickBot="1" x14ac:dyDescent="0.3">
      <c r="B35" s="92">
        <f>[1]Amnt_Deposited!B27</f>
        <v>1966</v>
      </c>
      <c r="C35" s="88">
        <v>0</v>
      </c>
      <c r="D35" s="96">
        <f>[1]MCF!X34</f>
        <v>0.70499999999999996</v>
      </c>
      <c r="E35" s="89">
        <f t="shared" si="0"/>
        <v>0</v>
      </c>
      <c r="F35" s="93">
        <f t="shared" si="1"/>
        <v>0</v>
      </c>
      <c r="G35" s="93">
        <f t="shared" si="2"/>
        <v>0</v>
      </c>
      <c r="H35" s="93">
        <f t="shared" si="3"/>
        <v>0</v>
      </c>
      <c r="I35" s="93">
        <f t="shared" si="4"/>
        <v>0</v>
      </c>
      <c r="J35" s="94">
        <f t="shared" si="5"/>
        <v>0</v>
      </c>
    </row>
    <row r="36" spans="2:10" ht="13" hidden="1" thickBot="1" x14ac:dyDescent="0.3">
      <c r="B36" s="92">
        <f>[1]Amnt_Deposited!B28</f>
        <v>1967</v>
      </c>
      <c r="C36" s="88">
        <v>0</v>
      </c>
      <c r="D36" s="96">
        <f>[1]MCF!X35</f>
        <v>0.70499999999999996</v>
      </c>
      <c r="E36" s="89">
        <f t="shared" si="0"/>
        <v>0</v>
      </c>
      <c r="F36" s="93">
        <f t="shared" si="1"/>
        <v>0</v>
      </c>
      <c r="G36" s="93">
        <f t="shared" si="2"/>
        <v>0</v>
      </c>
      <c r="H36" s="93">
        <f t="shared" si="3"/>
        <v>0</v>
      </c>
      <c r="I36" s="93">
        <f t="shared" si="4"/>
        <v>0</v>
      </c>
      <c r="J36" s="94">
        <f t="shared" si="5"/>
        <v>0</v>
      </c>
    </row>
    <row r="37" spans="2:10" ht="13" hidden="1" thickBot="1" x14ac:dyDescent="0.3">
      <c r="B37" s="92">
        <f>[1]Amnt_Deposited!B29</f>
        <v>1968</v>
      </c>
      <c r="C37" s="88">
        <v>0</v>
      </c>
      <c r="D37" s="96">
        <f>[1]MCF!X36</f>
        <v>0.70499999999999996</v>
      </c>
      <c r="E37" s="89">
        <f t="shared" si="0"/>
        <v>0</v>
      </c>
      <c r="F37" s="93">
        <f t="shared" si="1"/>
        <v>0</v>
      </c>
      <c r="G37" s="93">
        <f t="shared" si="2"/>
        <v>0</v>
      </c>
      <c r="H37" s="93">
        <f t="shared" si="3"/>
        <v>0</v>
      </c>
      <c r="I37" s="93">
        <f t="shared" si="4"/>
        <v>0</v>
      </c>
      <c r="J37" s="94">
        <f t="shared" si="5"/>
        <v>0</v>
      </c>
    </row>
    <row r="38" spans="2:10" ht="13" hidden="1" thickBot="1" x14ac:dyDescent="0.3">
      <c r="B38" s="92">
        <f>[1]Amnt_Deposited!B30</f>
        <v>1969</v>
      </c>
      <c r="C38" s="88">
        <v>0</v>
      </c>
      <c r="D38" s="96">
        <f>[1]MCF!X37</f>
        <v>0.70499999999999996</v>
      </c>
      <c r="E38" s="89">
        <f t="shared" si="0"/>
        <v>0</v>
      </c>
      <c r="F38" s="93">
        <f t="shared" si="1"/>
        <v>0</v>
      </c>
      <c r="G38" s="93">
        <f t="shared" si="2"/>
        <v>0</v>
      </c>
      <c r="H38" s="93">
        <f t="shared" si="3"/>
        <v>0</v>
      </c>
      <c r="I38" s="93">
        <f t="shared" si="4"/>
        <v>0</v>
      </c>
      <c r="J38" s="94">
        <f t="shared" si="5"/>
        <v>0</v>
      </c>
    </row>
    <row r="39" spans="2:10" ht="13" hidden="1" thickBot="1" x14ac:dyDescent="0.3">
      <c r="B39" s="92">
        <f>[1]Amnt_Deposited!B31</f>
        <v>1970</v>
      </c>
      <c r="C39" s="88">
        <v>0</v>
      </c>
      <c r="D39" s="96">
        <f>[1]MCF!X38</f>
        <v>0.70499999999999996</v>
      </c>
      <c r="E39" s="89">
        <f t="shared" si="0"/>
        <v>0</v>
      </c>
      <c r="F39" s="93">
        <f t="shared" si="1"/>
        <v>0</v>
      </c>
      <c r="G39" s="93">
        <f t="shared" si="2"/>
        <v>0</v>
      </c>
      <c r="H39" s="93">
        <f t="shared" si="3"/>
        <v>0</v>
      </c>
      <c r="I39" s="93">
        <f t="shared" si="4"/>
        <v>0</v>
      </c>
      <c r="J39" s="94">
        <f t="shared" si="5"/>
        <v>0</v>
      </c>
    </row>
    <row r="40" spans="2:10" ht="13" hidden="1" thickBot="1" x14ac:dyDescent="0.3">
      <c r="B40" s="92">
        <f>[1]Amnt_Deposited!B32</f>
        <v>1971</v>
      </c>
      <c r="C40" s="88">
        <v>0</v>
      </c>
      <c r="D40" s="96">
        <f>[1]MCF!X39</f>
        <v>0.70499999999999996</v>
      </c>
      <c r="E40" s="89">
        <f t="shared" si="0"/>
        <v>0</v>
      </c>
      <c r="F40" s="93">
        <f t="shared" si="1"/>
        <v>0</v>
      </c>
      <c r="G40" s="93">
        <f t="shared" si="2"/>
        <v>0</v>
      </c>
      <c r="H40" s="93">
        <f t="shared" si="3"/>
        <v>0</v>
      </c>
      <c r="I40" s="93">
        <f t="shared" si="4"/>
        <v>0</v>
      </c>
      <c r="J40" s="94">
        <f t="shared" si="5"/>
        <v>0</v>
      </c>
    </row>
    <row r="41" spans="2:10" ht="13" hidden="1" thickBot="1" x14ac:dyDescent="0.3">
      <c r="B41" s="92">
        <f>[1]Amnt_Deposited!B33</f>
        <v>1972</v>
      </c>
      <c r="C41" s="88">
        <v>0</v>
      </c>
      <c r="D41" s="96">
        <f>[1]MCF!X40</f>
        <v>0.70499999999999996</v>
      </c>
      <c r="E41" s="89">
        <f t="shared" si="0"/>
        <v>0</v>
      </c>
      <c r="F41" s="93">
        <f t="shared" si="1"/>
        <v>0</v>
      </c>
      <c r="G41" s="93">
        <f t="shared" si="2"/>
        <v>0</v>
      </c>
      <c r="H41" s="93">
        <f t="shared" si="3"/>
        <v>0</v>
      </c>
      <c r="I41" s="93">
        <f t="shared" si="4"/>
        <v>0</v>
      </c>
      <c r="J41" s="94">
        <f t="shared" si="5"/>
        <v>0</v>
      </c>
    </row>
    <row r="42" spans="2:10" ht="13" hidden="1" thickBot="1" x14ac:dyDescent="0.3">
      <c r="B42" s="92">
        <f>[1]Amnt_Deposited!B34</f>
        <v>1973</v>
      </c>
      <c r="C42" s="88">
        <v>0</v>
      </c>
      <c r="D42" s="96">
        <f>[1]MCF!X41</f>
        <v>0.70499999999999996</v>
      </c>
      <c r="E42" s="89">
        <f t="shared" si="0"/>
        <v>0</v>
      </c>
      <c r="F42" s="93">
        <f t="shared" si="1"/>
        <v>0</v>
      </c>
      <c r="G42" s="93">
        <f t="shared" si="2"/>
        <v>0</v>
      </c>
      <c r="H42" s="93">
        <f t="shared" si="3"/>
        <v>0</v>
      </c>
      <c r="I42" s="93">
        <f t="shared" si="4"/>
        <v>0</v>
      </c>
      <c r="J42" s="94">
        <f t="shared" si="5"/>
        <v>0</v>
      </c>
    </row>
    <row r="43" spans="2:10" ht="13" hidden="1" thickBot="1" x14ac:dyDescent="0.3">
      <c r="B43" s="92">
        <f>[1]Amnt_Deposited!B35</f>
        <v>1974</v>
      </c>
      <c r="C43" s="88">
        <v>0</v>
      </c>
      <c r="D43" s="96">
        <f>[1]MCF!X42</f>
        <v>0.70499999999999996</v>
      </c>
      <c r="E43" s="89">
        <f t="shared" si="0"/>
        <v>0</v>
      </c>
      <c r="F43" s="93">
        <f t="shared" si="1"/>
        <v>0</v>
      </c>
      <c r="G43" s="93">
        <f t="shared" si="2"/>
        <v>0</v>
      </c>
      <c r="H43" s="93">
        <f t="shared" si="3"/>
        <v>0</v>
      </c>
      <c r="I43" s="93">
        <f t="shared" si="4"/>
        <v>0</v>
      </c>
      <c r="J43" s="94">
        <f t="shared" si="5"/>
        <v>0</v>
      </c>
    </row>
    <row r="44" spans="2:10" ht="13" hidden="1" thickBot="1" x14ac:dyDescent="0.3">
      <c r="B44" s="92">
        <f>[1]Amnt_Deposited!B36</f>
        <v>1975</v>
      </c>
      <c r="C44" s="88">
        <v>0</v>
      </c>
      <c r="D44" s="96">
        <f>[1]MCF!X43</f>
        <v>0.70499999999999996</v>
      </c>
      <c r="E44" s="89">
        <f t="shared" si="0"/>
        <v>0</v>
      </c>
      <c r="F44" s="93">
        <f t="shared" si="1"/>
        <v>0</v>
      </c>
      <c r="G44" s="93">
        <f t="shared" si="2"/>
        <v>0</v>
      </c>
      <c r="H44" s="93">
        <f t="shared" si="3"/>
        <v>0</v>
      </c>
      <c r="I44" s="93">
        <f t="shared" si="4"/>
        <v>0</v>
      </c>
      <c r="J44" s="94">
        <f t="shared" si="5"/>
        <v>0</v>
      </c>
    </row>
    <row r="45" spans="2:10" ht="13" hidden="1" thickBot="1" x14ac:dyDescent="0.3">
      <c r="B45" s="92">
        <f>[1]Amnt_Deposited!B37</f>
        <v>1976</v>
      </c>
      <c r="C45" s="88">
        <v>0</v>
      </c>
      <c r="D45" s="96">
        <f>[1]MCF!X44</f>
        <v>0.70499999999999996</v>
      </c>
      <c r="E45" s="89">
        <f t="shared" si="0"/>
        <v>0</v>
      </c>
      <c r="F45" s="93">
        <f t="shared" si="1"/>
        <v>0</v>
      </c>
      <c r="G45" s="93">
        <f t="shared" si="2"/>
        <v>0</v>
      </c>
      <c r="H45" s="93">
        <f t="shared" si="3"/>
        <v>0</v>
      </c>
      <c r="I45" s="93">
        <f t="shared" si="4"/>
        <v>0</v>
      </c>
      <c r="J45" s="94">
        <f t="shared" si="5"/>
        <v>0</v>
      </c>
    </row>
    <row r="46" spans="2:10" ht="13" hidden="1" thickBot="1" x14ac:dyDescent="0.3">
      <c r="B46" s="92">
        <f>[1]Amnt_Deposited!B38</f>
        <v>1977</v>
      </c>
      <c r="C46" s="88">
        <v>0</v>
      </c>
      <c r="D46" s="96">
        <f>[1]MCF!X45</f>
        <v>0.70499999999999996</v>
      </c>
      <c r="E46" s="89">
        <f t="shared" si="0"/>
        <v>0</v>
      </c>
      <c r="F46" s="93">
        <f t="shared" si="1"/>
        <v>0</v>
      </c>
      <c r="G46" s="93">
        <f t="shared" si="2"/>
        <v>0</v>
      </c>
      <c r="H46" s="93">
        <f t="shared" si="3"/>
        <v>0</v>
      </c>
      <c r="I46" s="93">
        <f t="shared" si="4"/>
        <v>0</v>
      </c>
      <c r="J46" s="94">
        <f t="shared" si="5"/>
        <v>0</v>
      </c>
    </row>
    <row r="47" spans="2:10" ht="13" hidden="1" thickBot="1" x14ac:dyDescent="0.3">
      <c r="B47" s="92">
        <f>[1]Amnt_Deposited!B39</f>
        <v>1978</v>
      </c>
      <c r="C47" s="88">
        <v>0</v>
      </c>
      <c r="D47" s="96">
        <f>[1]MCF!X46</f>
        <v>0.70499999999999996</v>
      </c>
      <c r="E47" s="89">
        <f t="shared" si="0"/>
        <v>0</v>
      </c>
      <c r="F47" s="93">
        <f t="shared" si="1"/>
        <v>0</v>
      </c>
      <c r="G47" s="93">
        <f t="shared" si="2"/>
        <v>0</v>
      </c>
      <c r="H47" s="93">
        <f t="shared" si="3"/>
        <v>0</v>
      </c>
      <c r="I47" s="93">
        <f t="shared" si="4"/>
        <v>0</v>
      </c>
      <c r="J47" s="94">
        <f t="shared" si="5"/>
        <v>0</v>
      </c>
    </row>
    <row r="48" spans="2:10" ht="13" hidden="1" thickBot="1" x14ac:dyDescent="0.3">
      <c r="B48" s="92">
        <f>[1]Amnt_Deposited!B40</f>
        <v>1979</v>
      </c>
      <c r="C48" s="88">
        <v>0</v>
      </c>
      <c r="D48" s="96">
        <f>[1]MCF!X47</f>
        <v>0.70499999999999996</v>
      </c>
      <c r="E48" s="89">
        <f t="shared" si="0"/>
        <v>0</v>
      </c>
      <c r="F48" s="93">
        <f t="shared" si="1"/>
        <v>0</v>
      </c>
      <c r="G48" s="93">
        <f t="shared" si="2"/>
        <v>0</v>
      </c>
      <c r="H48" s="93">
        <f t="shared" si="3"/>
        <v>0</v>
      </c>
      <c r="I48" s="93">
        <f t="shared" si="4"/>
        <v>0</v>
      </c>
      <c r="J48" s="94">
        <f t="shared" si="5"/>
        <v>0</v>
      </c>
    </row>
    <row r="49" spans="2:10" ht="13" hidden="1" thickBot="1" x14ac:dyDescent="0.3">
      <c r="B49" s="92">
        <f>[1]Amnt_Deposited!B41</f>
        <v>1980</v>
      </c>
      <c r="C49" s="88">
        <v>0</v>
      </c>
      <c r="D49" s="96">
        <f>[1]MCF!X48</f>
        <v>0.70499999999999996</v>
      </c>
      <c r="E49" s="89">
        <f t="shared" si="0"/>
        <v>0</v>
      </c>
      <c r="F49" s="93">
        <f t="shared" si="1"/>
        <v>0</v>
      </c>
      <c r="G49" s="93">
        <f t="shared" si="2"/>
        <v>0</v>
      </c>
      <c r="H49" s="93">
        <f t="shared" si="3"/>
        <v>0</v>
      </c>
      <c r="I49" s="93">
        <f t="shared" si="4"/>
        <v>0</v>
      </c>
      <c r="J49" s="94">
        <f t="shared" si="5"/>
        <v>0</v>
      </c>
    </row>
    <row r="50" spans="2:10" ht="13" hidden="1" thickBot="1" x14ac:dyDescent="0.3">
      <c r="B50" s="92">
        <f>[1]Amnt_Deposited!B42</f>
        <v>1981</v>
      </c>
      <c r="C50" s="88">
        <v>0</v>
      </c>
      <c r="D50" s="96">
        <f>[1]MCF!X49</f>
        <v>0.70499999999999996</v>
      </c>
      <c r="E50" s="89">
        <f t="shared" si="0"/>
        <v>0</v>
      </c>
      <c r="F50" s="93">
        <f t="shared" si="1"/>
        <v>0</v>
      </c>
      <c r="G50" s="93">
        <f t="shared" si="2"/>
        <v>0</v>
      </c>
      <c r="H50" s="93">
        <f t="shared" si="3"/>
        <v>0</v>
      </c>
      <c r="I50" s="93">
        <f t="shared" si="4"/>
        <v>0</v>
      </c>
      <c r="J50" s="94">
        <f t="shared" si="5"/>
        <v>0</v>
      </c>
    </row>
    <row r="51" spans="2:10" ht="13" hidden="1" thickBot="1" x14ac:dyDescent="0.3">
      <c r="B51" s="92">
        <f>[1]Amnt_Deposited!B43</f>
        <v>1982</v>
      </c>
      <c r="C51" s="88">
        <v>0</v>
      </c>
      <c r="D51" s="96">
        <f>[1]MCF!X50</f>
        <v>0.70499999999999996</v>
      </c>
      <c r="E51" s="89">
        <f t="shared" ref="E51:E82" si="6">C51*$I$6*$I$7*D51</f>
        <v>0</v>
      </c>
      <c r="F51" s="93">
        <f t="shared" ref="F51:F82" si="7">E51*$I$12</f>
        <v>0</v>
      </c>
      <c r="G51" s="93">
        <f t="shared" ref="G51:G82" si="8">E51*(1-$I$12)</f>
        <v>0</v>
      </c>
      <c r="H51" s="93">
        <f t="shared" ref="H51:H82" si="9">F51+H50*$I$10</f>
        <v>0</v>
      </c>
      <c r="I51" s="93">
        <f t="shared" ref="I51:I82" si="10">H50*(1-$I$10)+G51</f>
        <v>0</v>
      </c>
      <c r="J51" s="94">
        <f t="shared" ref="J51:J68" si="11">I51*CH4_fraction*conv</f>
        <v>0</v>
      </c>
    </row>
    <row r="52" spans="2:10" ht="13" hidden="1" thickBot="1" x14ac:dyDescent="0.3">
      <c r="B52" s="92">
        <f>[1]Amnt_Deposited!B44</f>
        <v>1983</v>
      </c>
      <c r="C52" s="88">
        <v>0</v>
      </c>
      <c r="D52" s="96">
        <f>[1]MCF!X51</f>
        <v>0.70499999999999996</v>
      </c>
      <c r="E52" s="89">
        <f t="shared" si="6"/>
        <v>0</v>
      </c>
      <c r="F52" s="93">
        <f t="shared" si="7"/>
        <v>0</v>
      </c>
      <c r="G52" s="93">
        <f t="shared" si="8"/>
        <v>0</v>
      </c>
      <c r="H52" s="93">
        <f t="shared" si="9"/>
        <v>0</v>
      </c>
      <c r="I52" s="93">
        <f t="shared" si="10"/>
        <v>0</v>
      </c>
      <c r="J52" s="94">
        <f t="shared" si="11"/>
        <v>0</v>
      </c>
    </row>
    <row r="53" spans="2:10" ht="13" hidden="1" thickBot="1" x14ac:dyDescent="0.3">
      <c r="B53" s="92">
        <f>[1]Amnt_Deposited!B45</f>
        <v>1984</v>
      </c>
      <c r="C53" s="88">
        <v>0</v>
      </c>
      <c r="D53" s="96">
        <f>[1]MCF!X52</f>
        <v>0.70499999999999996</v>
      </c>
      <c r="E53" s="89">
        <f t="shared" si="6"/>
        <v>0</v>
      </c>
      <c r="F53" s="93">
        <f t="shared" si="7"/>
        <v>0</v>
      </c>
      <c r="G53" s="93">
        <f t="shared" si="8"/>
        <v>0</v>
      </c>
      <c r="H53" s="93">
        <f t="shared" si="9"/>
        <v>0</v>
      </c>
      <c r="I53" s="93">
        <f t="shared" si="10"/>
        <v>0</v>
      </c>
      <c r="J53" s="94">
        <f t="shared" si="11"/>
        <v>0</v>
      </c>
    </row>
    <row r="54" spans="2:10" ht="13" hidden="1" thickBot="1" x14ac:dyDescent="0.3">
      <c r="B54" s="92">
        <f>[1]Amnt_Deposited!B46</f>
        <v>1985</v>
      </c>
      <c r="C54" s="88">
        <v>0</v>
      </c>
      <c r="D54" s="96">
        <f>[1]MCF!X53</f>
        <v>0.70499999999999996</v>
      </c>
      <c r="E54" s="89">
        <f t="shared" si="6"/>
        <v>0</v>
      </c>
      <c r="F54" s="93">
        <f t="shared" si="7"/>
        <v>0</v>
      </c>
      <c r="G54" s="93">
        <f t="shared" si="8"/>
        <v>0</v>
      </c>
      <c r="H54" s="93">
        <f t="shared" si="9"/>
        <v>0</v>
      </c>
      <c r="I54" s="93">
        <f t="shared" si="10"/>
        <v>0</v>
      </c>
      <c r="J54" s="94">
        <f t="shared" si="11"/>
        <v>0</v>
      </c>
    </row>
    <row r="55" spans="2:10" ht="13" hidden="1" thickBot="1" x14ac:dyDescent="0.3">
      <c r="B55" s="92">
        <f>[1]Amnt_Deposited!B47</f>
        <v>1986</v>
      </c>
      <c r="C55" s="88">
        <v>0</v>
      </c>
      <c r="D55" s="96">
        <f>[1]MCF!X54</f>
        <v>0.70499999999999996</v>
      </c>
      <c r="E55" s="89">
        <f t="shared" si="6"/>
        <v>0</v>
      </c>
      <c r="F55" s="93">
        <f t="shared" si="7"/>
        <v>0</v>
      </c>
      <c r="G55" s="93">
        <f t="shared" si="8"/>
        <v>0</v>
      </c>
      <c r="H55" s="93">
        <f t="shared" si="9"/>
        <v>0</v>
      </c>
      <c r="I55" s="93">
        <f t="shared" si="10"/>
        <v>0</v>
      </c>
      <c r="J55" s="94">
        <f t="shared" si="11"/>
        <v>0</v>
      </c>
    </row>
    <row r="56" spans="2:10" ht="13" hidden="1" thickBot="1" x14ac:dyDescent="0.3">
      <c r="B56" s="92">
        <f>[1]Amnt_Deposited!B48</f>
        <v>1987</v>
      </c>
      <c r="C56" s="88">
        <v>0</v>
      </c>
      <c r="D56" s="96">
        <f>[1]MCF!X55</f>
        <v>0.70499999999999996</v>
      </c>
      <c r="E56" s="89">
        <f t="shared" si="6"/>
        <v>0</v>
      </c>
      <c r="F56" s="93">
        <f t="shared" si="7"/>
        <v>0</v>
      </c>
      <c r="G56" s="93">
        <f t="shared" si="8"/>
        <v>0</v>
      </c>
      <c r="H56" s="93">
        <f t="shared" si="9"/>
        <v>0</v>
      </c>
      <c r="I56" s="93">
        <f t="shared" si="10"/>
        <v>0</v>
      </c>
      <c r="J56" s="94">
        <f t="shared" si="11"/>
        <v>0</v>
      </c>
    </row>
    <row r="57" spans="2:10" ht="13" hidden="1" thickBot="1" x14ac:dyDescent="0.3">
      <c r="B57" s="92">
        <f>[1]Amnt_Deposited!B49</f>
        <v>1988</v>
      </c>
      <c r="C57" s="88">
        <v>0</v>
      </c>
      <c r="D57" s="96">
        <f>[1]MCF!X56</f>
        <v>0.70499999999999996</v>
      </c>
      <c r="E57" s="89">
        <f t="shared" si="6"/>
        <v>0</v>
      </c>
      <c r="F57" s="93">
        <f t="shared" si="7"/>
        <v>0</v>
      </c>
      <c r="G57" s="93">
        <f t="shared" si="8"/>
        <v>0</v>
      </c>
      <c r="H57" s="93">
        <f t="shared" si="9"/>
        <v>0</v>
      </c>
      <c r="I57" s="93">
        <f t="shared" si="10"/>
        <v>0</v>
      </c>
      <c r="J57" s="94">
        <f t="shared" si="11"/>
        <v>0</v>
      </c>
    </row>
    <row r="58" spans="2:10" ht="13" hidden="1" thickBot="1" x14ac:dyDescent="0.3">
      <c r="B58" s="92">
        <f>[1]Amnt_Deposited!B50</f>
        <v>1989</v>
      </c>
      <c r="C58" s="88">
        <v>0</v>
      </c>
      <c r="D58" s="96">
        <f>[1]MCF!X57</f>
        <v>0.70499999999999996</v>
      </c>
      <c r="E58" s="89">
        <f t="shared" si="6"/>
        <v>0</v>
      </c>
      <c r="F58" s="93">
        <f t="shared" si="7"/>
        <v>0</v>
      </c>
      <c r="G58" s="93">
        <f t="shared" si="8"/>
        <v>0</v>
      </c>
      <c r="H58" s="93">
        <f t="shared" si="9"/>
        <v>0</v>
      </c>
      <c r="I58" s="93">
        <f t="shared" si="10"/>
        <v>0</v>
      </c>
      <c r="J58" s="94">
        <f t="shared" si="11"/>
        <v>0</v>
      </c>
    </row>
    <row r="59" spans="2:10" ht="13" hidden="1" thickBot="1" x14ac:dyDescent="0.3">
      <c r="B59" s="92">
        <f>[1]Amnt_Deposited!B51</f>
        <v>1990</v>
      </c>
      <c r="C59" s="88">
        <v>0</v>
      </c>
      <c r="D59" s="96">
        <f>[1]MCF!X58</f>
        <v>0.70499999999999996</v>
      </c>
      <c r="E59" s="89">
        <f t="shared" si="6"/>
        <v>0</v>
      </c>
      <c r="F59" s="93">
        <f t="shared" si="7"/>
        <v>0</v>
      </c>
      <c r="G59" s="93">
        <f t="shared" si="8"/>
        <v>0</v>
      </c>
      <c r="H59" s="93">
        <f t="shared" si="9"/>
        <v>0</v>
      </c>
      <c r="I59" s="93">
        <f t="shared" si="10"/>
        <v>0</v>
      </c>
      <c r="J59" s="94">
        <f t="shared" si="11"/>
        <v>0</v>
      </c>
    </row>
    <row r="60" spans="2:10" ht="13" hidden="1" thickBot="1" x14ac:dyDescent="0.3">
      <c r="B60" s="92">
        <f>[1]Amnt_Deposited!B52</f>
        <v>1991</v>
      </c>
      <c r="C60" s="88">
        <v>0</v>
      </c>
      <c r="D60" s="96">
        <f>[1]MCF!X59</f>
        <v>0.70499999999999996</v>
      </c>
      <c r="E60" s="89">
        <f t="shared" si="6"/>
        <v>0</v>
      </c>
      <c r="F60" s="93">
        <f t="shared" si="7"/>
        <v>0</v>
      </c>
      <c r="G60" s="93">
        <f t="shared" si="8"/>
        <v>0</v>
      </c>
      <c r="H60" s="93">
        <f t="shared" si="9"/>
        <v>0</v>
      </c>
      <c r="I60" s="93">
        <f t="shared" si="10"/>
        <v>0</v>
      </c>
      <c r="J60" s="94">
        <f t="shared" si="11"/>
        <v>0</v>
      </c>
    </row>
    <row r="61" spans="2:10" ht="13" hidden="1" thickBot="1" x14ac:dyDescent="0.3">
      <c r="B61" s="92">
        <f>[1]Amnt_Deposited!B53</f>
        <v>1992</v>
      </c>
      <c r="C61" s="88">
        <v>0</v>
      </c>
      <c r="D61" s="96">
        <f>[1]MCF!X60</f>
        <v>0.70499999999999996</v>
      </c>
      <c r="E61" s="89">
        <f t="shared" si="6"/>
        <v>0</v>
      </c>
      <c r="F61" s="93">
        <f t="shared" si="7"/>
        <v>0</v>
      </c>
      <c r="G61" s="93">
        <f t="shared" si="8"/>
        <v>0</v>
      </c>
      <c r="H61" s="93">
        <f t="shared" si="9"/>
        <v>0</v>
      </c>
      <c r="I61" s="93">
        <f t="shared" si="10"/>
        <v>0</v>
      </c>
      <c r="J61" s="94">
        <f t="shared" si="11"/>
        <v>0</v>
      </c>
    </row>
    <row r="62" spans="2:10" ht="13" hidden="1" thickBot="1" x14ac:dyDescent="0.3">
      <c r="B62" s="92">
        <f>[1]Amnt_Deposited!B54</f>
        <v>1993</v>
      </c>
      <c r="C62" s="88">
        <v>0</v>
      </c>
      <c r="D62" s="96">
        <f>[1]MCF!X61</f>
        <v>0.70499999999999996</v>
      </c>
      <c r="E62" s="89">
        <f t="shared" si="6"/>
        <v>0</v>
      </c>
      <c r="F62" s="93">
        <f t="shared" si="7"/>
        <v>0</v>
      </c>
      <c r="G62" s="93">
        <f t="shared" si="8"/>
        <v>0</v>
      </c>
      <c r="H62" s="93">
        <f t="shared" si="9"/>
        <v>0</v>
      </c>
      <c r="I62" s="93">
        <f t="shared" si="10"/>
        <v>0</v>
      </c>
      <c r="J62" s="94">
        <f t="shared" si="11"/>
        <v>0</v>
      </c>
    </row>
    <row r="63" spans="2:10" ht="13" hidden="1" thickBot="1" x14ac:dyDescent="0.3">
      <c r="B63" s="92">
        <f>[1]Amnt_Deposited!B55</f>
        <v>1994</v>
      </c>
      <c r="C63" s="88">
        <v>0</v>
      </c>
      <c r="D63" s="96">
        <f>[1]MCF!X62</f>
        <v>0.70499999999999996</v>
      </c>
      <c r="E63" s="89">
        <f t="shared" si="6"/>
        <v>0</v>
      </c>
      <c r="F63" s="93">
        <f t="shared" si="7"/>
        <v>0</v>
      </c>
      <c r="G63" s="93">
        <f t="shared" si="8"/>
        <v>0</v>
      </c>
      <c r="H63" s="93">
        <f t="shared" si="9"/>
        <v>0</v>
      </c>
      <c r="I63" s="93">
        <f t="shared" si="10"/>
        <v>0</v>
      </c>
      <c r="J63" s="94">
        <f t="shared" si="11"/>
        <v>0</v>
      </c>
    </row>
    <row r="64" spans="2:10" ht="13" hidden="1" thickBot="1" x14ac:dyDescent="0.3">
      <c r="B64" s="92">
        <f>[1]Amnt_Deposited!B56</f>
        <v>1995</v>
      </c>
      <c r="C64" s="88">
        <v>0</v>
      </c>
      <c r="D64" s="96">
        <f>[1]MCF!X63</f>
        <v>0.70499999999999996</v>
      </c>
      <c r="E64" s="89">
        <f t="shared" si="6"/>
        <v>0</v>
      </c>
      <c r="F64" s="93">
        <f t="shared" si="7"/>
        <v>0</v>
      </c>
      <c r="G64" s="93">
        <f t="shared" si="8"/>
        <v>0</v>
      </c>
      <c r="H64" s="93">
        <f t="shared" si="9"/>
        <v>0</v>
      </c>
      <c r="I64" s="93">
        <f t="shared" si="10"/>
        <v>0</v>
      </c>
      <c r="J64" s="94">
        <f t="shared" si="11"/>
        <v>0</v>
      </c>
    </row>
    <row r="65" spans="2:10" ht="13" hidden="1" thickBot="1" x14ac:dyDescent="0.3">
      <c r="B65" s="92">
        <f>[1]Amnt_Deposited!B57</f>
        <v>1996</v>
      </c>
      <c r="C65" s="88">
        <v>0</v>
      </c>
      <c r="D65" s="96">
        <f>[1]MCF!X64</f>
        <v>0.70499999999999996</v>
      </c>
      <c r="E65" s="89">
        <f t="shared" si="6"/>
        <v>0</v>
      </c>
      <c r="F65" s="93">
        <f t="shared" si="7"/>
        <v>0</v>
      </c>
      <c r="G65" s="93">
        <f t="shared" si="8"/>
        <v>0</v>
      </c>
      <c r="H65" s="93">
        <f t="shared" si="9"/>
        <v>0</v>
      </c>
      <c r="I65" s="93">
        <f t="shared" si="10"/>
        <v>0</v>
      </c>
      <c r="J65" s="94">
        <f t="shared" si="11"/>
        <v>0</v>
      </c>
    </row>
    <row r="66" spans="2:10" ht="13" hidden="1" thickBot="1" x14ac:dyDescent="0.3">
      <c r="B66" s="92">
        <f>[1]Amnt_Deposited!B58</f>
        <v>1997</v>
      </c>
      <c r="C66" s="88">
        <v>0</v>
      </c>
      <c r="D66" s="96">
        <f>[1]MCF!X65</f>
        <v>0.70499999999999996</v>
      </c>
      <c r="E66" s="89">
        <f t="shared" si="6"/>
        <v>0</v>
      </c>
      <c r="F66" s="93">
        <f t="shared" si="7"/>
        <v>0</v>
      </c>
      <c r="G66" s="93">
        <f t="shared" si="8"/>
        <v>0</v>
      </c>
      <c r="H66" s="93">
        <f t="shared" si="9"/>
        <v>0</v>
      </c>
      <c r="I66" s="93">
        <f t="shared" si="10"/>
        <v>0</v>
      </c>
      <c r="J66" s="94">
        <f t="shared" si="11"/>
        <v>0</v>
      </c>
    </row>
    <row r="67" spans="2:10" ht="13" hidden="1" thickBot="1" x14ac:dyDescent="0.3">
      <c r="B67" s="92">
        <f>[1]Amnt_Deposited!B59</f>
        <v>1998</v>
      </c>
      <c r="C67" s="88">
        <v>0</v>
      </c>
      <c r="D67" s="96">
        <f>[1]MCF!X66</f>
        <v>0.70499999999999996</v>
      </c>
      <c r="E67" s="89">
        <f t="shared" si="6"/>
        <v>0</v>
      </c>
      <c r="F67" s="93">
        <f t="shared" si="7"/>
        <v>0</v>
      </c>
      <c r="G67" s="93">
        <f t="shared" si="8"/>
        <v>0</v>
      </c>
      <c r="H67" s="93">
        <f t="shared" si="9"/>
        <v>0</v>
      </c>
      <c r="I67" s="93">
        <f t="shared" si="10"/>
        <v>0</v>
      </c>
      <c r="J67" s="94">
        <f t="shared" si="11"/>
        <v>0</v>
      </c>
    </row>
    <row r="68" spans="2:10" ht="13" hidden="1" thickBot="1" x14ac:dyDescent="0.3">
      <c r="B68" s="92">
        <f>[1]Amnt_Deposited!B60</f>
        <v>1999</v>
      </c>
      <c r="C68" s="88">
        <v>0</v>
      </c>
      <c r="D68" s="96">
        <f>[1]MCF!X67</f>
        <v>0.70499999999999996</v>
      </c>
      <c r="E68" s="89">
        <f t="shared" si="6"/>
        <v>0</v>
      </c>
      <c r="F68" s="93">
        <f t="shared" si="7"/>
        <v>0</v>
      </c>
      <c r="G68" s="93">
        <f t="shared" si="8"/>
        <v>0</v>
      </c>
      <c r="H68" s="93">
        <f t="shared" si="9"/>
        <v>0</v>
      </c>
      <c r="I68" s="93">
        <f t="shared" si="10"/>
        <v>0</v>
      </c>
      <c r="J68" s="94">
        <f t="shared" si="11"/>
        <v>0</v>
      </c>
    </row>
    <row r="69" spans="2:10" ht="13" thickBot="1" x14ac:dyDescent="0.3">
      <c r="B69" s="92">
        <f>'Emissioni CH4'!A5</f>
        <v>2000</v>
      </c>
      <c r="C69" s="88">
        <f>'Emissioni CH4'!$B5*Calcolo!$H$5</f>
        <v>0</v>
      </c>
      <c r="D69" s="96">
        <f>Calcolo!$L$12</f>
        <v>0.5</v>
      </c>
      <c r="E69" s="89">
        <f t="shared" si="6"/>
        <v>0</v>
      </c>
      <c r="F69" s="93">
        <f t="shared" si="7"/>
        <v>0</v>
      </c>
      <c r="G69" s="93">
        <f t="shared" si="8"/>
        <v>0</v>
      </c>
      <c r="H69" s="93">
        <f t="shared" si="9"/>
        <v>0</v>
      </c>
      <c r="I69" s="93">
        <f t="shared" si="10"/>
        <v>0</v>
      </c>
      <c r="J69" s="94">
        <f>I69*$I$13*16/12</f>
        <v>0</v>
      </c>
    </row>
    <row r="70" spans="2:10" ht="13" thickBot="1" x14ac:dyDescent="0.3">
      <c r="B70" s="92">
        <f>'Emissioni CH4'!A6</f>
        <v>2001</v>
      </c>
      <c r="C70" s="88">
        <f>'Emissioni CH4'!$B6*Calcolo!$H$5</f>
        <v>0</v>
      </c>
      <c r="D70" s="96">
        <f>Calcolo!$L$12</f>
        <v>0.5</v>
      </c>
      <c r="E70" s="89">
        <f t="shared" si="6"/>
        <v>0</v>
      </c>
      <c r="F70" s="93">
        <f t="shared" si="7"/>
        <v>0</v>
      </c>
      <c r="G70" s="93">
        <f t="shared" si="8"/>
        <v>0</v>
      </c>
      <c r="H70" s="93">
        <f t="shared" si="9"/>
        <v>0</v>
      </c>
      <c r="I70" s="93">
        <f t="shared" si="10"/>
        <v>0</v>
      </c>
      <c r="J70" s="94">
        <f t="shared" ref="J70:J99" si="12">I70*$I$13*16/12</f>
        <v>0</v>
      </c>
    </row>
    <row r="71" spans="2:10" ht="13" thickBot="1" x14ac:dyDescent="0.3">
      <c r="B71" s="92">
        <f>'Emissioni CH4'!A7</f>
        <v>2002</v>
      </c>
      <c r="C71" s="88">
        <f>'Emissioni CH4'!$B7*Calcolo!$H$5</f>
        <v>0</v>
      </c>
      <c r="D71" s="96">
        <f>Calcolo!$L$12</f>
        <v>0.5</v>
      </c>
      <c r="E71" s="89">
        <f t="shared" si="6"/>
        <v>0</v>
      </c>
      <c r="F71" s="93">
        <f t="shared" si="7"/>
        <v>0</v>
      </c>
      <c r="G71" s="93">
        <f t="shared" si="8"/>
        <v>0</v>
      </c>
      <c r="H71" s="93">
        <f t="shared" si="9"/>
        <v>0</v>
      </c>
      <c r="I71" s="93">
        <f t="shared" si="10"/>
        <v>0</v>
      </c>
      <c r="J71" s="94">
        <f t="shared" si="12"/>
        <v>0</v>
      </c>
    </row>
    <row r="72" spans="2:10" ht="13" thickBot="1" x14ac:dyDescent="0.3">
      <c r="B72" s="92">
        <f>'Emissioni CH4'!A8</f>
        <v>2003</v>
      </c>
      <c r="C72" s="88">
        <f>'Emissioni CH4'!$B8*Calcolo!$H$5</f>
        <v>0</v>
      </c>
      <c r="D72" s="96">
        <f>Calcolo!$L$12</f>
        <v>0.5</v>
      </c>
      <c r="E72" s="89">
        <f t="shared" si="6"/>
        <v>0</v>
      </c>
      <c r="F72" s="93">
        <f t="shared" si="7"/>
        <v>0</v>
      </c>
      <c r="G72" s="93">
        <f t="shared" si="8"/>
        <v>0</v>
      </c>
      <c r="H72" s="93">
        <f t="shared" si="9"/>
        <v>0</v>
      </c>
      <c r="I72" s="93">
        <f t="shared" si="10"/>
        <v>0</v>
      </c>
      <c r="J72" s="94">
        <f t="shared" si="12"/>
        <v>0</v>
      </c>
    </row>
    <row r="73" spans="2:10" ht="13" thickBot="1" x14ac:dyDescent="0.3">
      <c r="B73" s="92">
        <f>'Emissioni CH4'!A9</f>
        <v>2004</v>
      </c>
      <c r="C73" s="88">
        <f>'Emissioni CH4'!$B9*Calcolo!$H$5</f>
        <v>0</v>
      </c>
      <c r="D73" s="96">
        <f>Calcolo!$L$12</f>
        <v>0.5</v>
      </c>
      <c r="E73" s="89">
        <f t="shared" si="6"/>
        <v>0</v>
      </c>
      <c r="F73" s="93">
        <f t="shared" si="7"/>
        <v>0</v>
      </c>
      <c r="G73" s="93">
        <f t="shared" si="8"/>
        <v>0</v>
      </c>
      <c r="H73" s="93">
        <f t="shared" si="9"/>
        <v>0</v>
      </c>
      <c r="I73" s="93">
        <f t="shared" si="10"/>
        <v>0</v>
      </c>
      <c r="J73" s="94">
        <f t="shared" si="12"/>
        <v>0</v>
      </c>
    </row>
    <row r="74" spans="2:10" ht="13" thickBot="1" x14ac:dyDescent="0.3">
      <c r="B74" s="92">
        <f>'Emissioni CH4'!A10</f>
        <v>2005</v>
      </c>
      <c r="C74" s="88">
        <f>'Emissioni CH4'!$B10*Calcolo!$H$5</f>
        <v>0</v>
      </c>
      <c r="D74" s="96">
        <f>Calcolo!$L$12</f>
        <v>0.5</v>
      </c>
      <c r="E74" s="89">
        <f t="shared" si="6"/>
        <v>0</v>
      </c>
      <c r="F74" s="93">
        <f t="shared" si="7"/>
        <v>0</v>
      </c>
      <c r="G74" s="93">
        <f t="shared" si="8"/>
        <v>0</v>
      </c>
      <c r="H74" s="93">
        <f t="shared" si="9"/>
        <v>0</v>
      </c>
      <c r="I74" s="93">
        <f t="shared" si="10"/>
        <v>0</v>
      </c>
      <c r="J74" s="94">
        <f t="shared" si="12"/>
        <v>0</v>
      </c>
    </row>
    <row r="75" spans="2:10" ht="13" thickBot="1" x14ac:dyDescent="0.3">
      <c r="B75" s="92">
        <f>'Emissioni CH4'!A11</f>
        <v>2006</v>
      </c>
      <c r="C75" s="88">
        <f>'Emissioni CH4'!$B11*Calcolo!$H$5</f>
        <v>0</v>
      </c>
      <c r="D75" s="96">
        <f>Calcolo!$L$12</f>
        <v>0.5</v>
      </c>
      <c r="E75" s="89">
        <f t="shared" si="6"/>
        <v>0</v>
      </c>
      <c r="F75" s="93">
        <f t="shared" si="7"/>
        <v>0</v>
      </c>
      <c r="G75" s="93">
        <f t="shared" si="8"/>
        <v>0</v>
      </c>
      <c r="H75" s="93">
        <f t="shared" si="9"/>
        <v>0</v>
      </c>
      <c r="I75" s="93">
        <f t="shared" si="10"/>
        <v>0</v>
      </c>
      <c r="J75" s="94">
        <f t="shared" si="12"/>
        <v>0</v>
      </c>
    </row>
    <row r="76" spans="2:10" ht="13" thickBot="1" x14ac:dyDescent="0.3">
      <c r="B76" s="92">
        <f>'Emissioni CH4'!A12</f>
        <v>2007</v>
      </c>
      <c r="C76" s="88">
        <f>'Emissioni CH4'!$B12*Calcolo!$H$5</f>
        <v>0</v>
      </c>
      <c r="D76" s="96">
        <f>Calcolo!$L$12</f>
        <v>0.5</v>
      </c>
      <c r="E76" s="89">
        <f t="shared" si="6"/>
        <v>0</v>
      </c>
      <c r="F76" s="93">
        <f t="shared" si="7"/>
        <v>0</v>
      </c>
      <c r="G76" s="93">
        <f t="shared" si="8"/>
        <v>0</v>
      </c>
      <c r="H76" s="93">
        <f t="shared" si="9"/>
        <v>0</v>
      </c>
      <c r="I76" s="93">
        <f t="shared" si="10"/>
        <v>0</v>
      </c>
      <c r="J76" s="94">
        <f t="shared" si="12"/>
        <v>0</v>
      </c>
    </row>
    <row r="77" spans="2:10" ht="13" thickBot="1" x14ac:dyDescent="0.3">
      <c r="B77" s="92">
        <f>'Emissioni CH4'!A13</f>
        <v>2008</v>
      </c>
      <c r="C77" s="88">
        <f>'Emissioni CH4'!$B13*Calcolo!$H$5</f>
        <v>0</v>
      </c>
      <c r="D77" s="96">
        <f>Calcolo!$L$12</f>
        <v>0.5</v>
      </c>
      <c r="E77" s="89">
        <f t="shared" si="6"/>
        <v>0</v>
      </c>
      <c r="F77" s="93">
        <f t="shared" si="7"/>
        <v>0</v>
      </c>
      <c r="G77" s="93">
        <f t="shared" si="8"/>
        <v>0</v>
      </c>
      <c r="H77" s="93">
        <f t="shared" si="9"/>
        <v>0</v>
      </c>
      <c r="I77" s="93">
        <f t="shared" si="10"/>
        <v>0</v>
      </c>
      <c r="J77" s="94">
        <f t="shared" si="12"/>
        <v>0</v>
      </c>
    </row>
    <row r="78" spans="2:10" ht="13" thickBot="1" x14ac:dyDescent="0.3">
      <c r="B78" s="92">
        <f>'Emissioni CH4'!A14</f>
        <v>2009</v>
      </c>
      <c r="C78" s="88">
        <f>'Emissioni CH4'!$B14*Calcolo!$H$5</f>
        <v>0</v>
      </c>
      <c r="D78" s="96">
        <f>Calcolo!$L$12</f>
        <v>0.5</v>
      </c>
      <c r="E78" s="89">
        <f t="shared" si="6"/>
        <v>0</v>
      </c>
      <c r="F78" s="93">
        <f t="shared" si="7"/>
        <v>0</v>
      </c>
      <c r="G78" s="93">
        <f t="shared" si="8"/>
        <v>0</v>
      </c>
      <c r="H78" s="93">
        <f t="shared" si="9"/>
        <v>0</v>
      </c>
      <c r="I78" s="93">
        <f t="shared" si="10"/>
        <v>0</v>
      </c>
      <c r="J78" s="94">
        <f t="shared" si="12"/>
        <v>0</v>
      </c>
    </row>
    <row r="79" spans="2:10" ht="13" thickBot="1" x14ac:dyDescent="0.3">
      <c r="B79" s="92">
        <f>'Emissioni CH4'!A15</f>
        <v>2010</v>
      </c>
      <c r="C79" s="88">
        <f>'Emissioni CH4'!$B15*Calcolo!$H$5</f>
        <v>0</v>
      </c>
      <c r="D79" s="96">
        <f>Calcolo!$L$12</f>
        <v>0.5</v>
      </c>
      <c r="E79" s="89">
        <f t="shared" si="6"/>
        <v>0</v>
      </c>
      <c r="F79" s="93">
        <f t="shared" si="7"/>
        <v>0</v>
      </c>
      <c r="G79" s="93">
        <f t="shared" si="8"/>
        <v>0</v>
      </c>
      <c r="H79" s="93">
        <f t="shared" si="9"/>
        <v>0</v>
      </c>
      <c r="I79" s="93">
        <f t="shared" si="10"/>
        <v>0</v>
      </c>
      <c r="J79" s="94">
        <f t="shared" si="12"/>
        <v>0</v>
      </c>
    </row>
    <row r="80" spans="2:10" ht="13" thickBot="1" x14ac:dyDescent="0.3">
      <c r="B80" s="92">
        <f>'Emissioni CH4'!A16</f>
        <v>2011</v>
      </c>
      <c r="C80" s="88">
        <f>'Emissioni CH4'!$B16*Calcolo!$H$5</f>
        <v>0</v>
      </c>
      <c r="D80" s="96">
        <f>Calcolo!$L$12</f>
        <v>0.5</v>
      </c>
      <c r="E80" s="89">
        <f t="shared" si="6"/>
        <v>0</v>
      </c>
      <c r="F80" s="93">
        <f t="shared" si="7"/>
        <v>0</v>
      </c>
      <c r="G80" s="93">
        <f t="shared" si="8"/>
        <v>0</v>
      </c>
      <c r="H80" s="93">
        <f t="shared" si="9"/>
        <v>0</v>
      </c>
      <c r="I80" s="93">
        <f t="shared" si="10"/>
        <v>0</v>
      </c>
      <c r="J80" s="94">
        <f t="shared" si="12"/>
        <v>0</v>
      </c>
    </row>
    <row r="81" spans="2:10" ht="13" thickBot="1" x14ac:dyDescent="0.3">
      <c r="B81" s="92">
        <f>'Emissioni CH4'!A17</f>
        <v>2012</v>
      </c>
      <c r="C81" s="88">
        <f>'Emissioni CH4'!$B17*Calcolo!$H$5</f>
        <v>0</v>
      </c>
      <c r="D81" s="96">
        <f>Calcolo!$L$12</f>
        <v>0.5</v>
      </c>
      <c r="E81" s="89">
        <f t="shared" si="6"/>
        <v>0</v>
      </c>
      <c r="F81" s="93">
        <f t="shared" si="7"/>
        <v>0</v>
      </c>
      <c r="G81" s="93">
        <f t="shared" si="8"/>
        <v>0</v>
      </c>
      <c r="H81" s="93">
        <f t="shared" si="9"/>
        <v>0</v>
      </c>
      <c r="I81" s="93">
        <f t="shared" si="10"/>
        <v>0</v>
      </c>
      <c r="J81" s="94">
        <f t="shared" si="12"/>
        <v>0</v>
      </c>
    </row>
    <row r="82" spans="2:10" ht="13" thickBot="1" x14ac:dyDescent="0.3">
      <c r="B82" s="92">
        <f>'Emissioni CH4'!A18</f>
        <v>2013</v>
      </c>
      <c r="C82" s="88">
        <f>'Emissioni CH4'!$B18*Calcolo!$H$5</f>
        <v>0</v>
      </c>
      <c r="D82" s="96">
        <f>Calcolo!$L$12</f>
        <v>0.5</v>
      </c>
      <c r="E82" s="89">
        <f t="shared" si="6"/>
        <v>0</v>
      </c>
      <c r="F82" s="93">
        <f t="shared" si="7"/>
        <v>0</v>
      </c>
      <c r="G82" s="93">
        <f t="shared" si="8"/>
        <v>0</v>
      </c>
      <c r="H82" s="93">
        <f t="shared" si="9"/>
        <v>0</v>
      </c>
      <c r="I82" s="93">
        <f t="shared" si="10"/>
        <v>0</v>
      </c>
      <c r="J82" s="94">
        <f t="shared" si="12"/>
        <v>0</v>
      </c>
    </row>
    <row r="83" spans="2:10" ht="13" thickBot="1" x14ac:dyDescent="0.3">
      <c r="B83" s="92">
        <f>'Emissioni CH4'!A19</f>
        <v>2014</v>
      </c>
      <c r="C83" s="88">
        <f>'Emissioni CH4'!$B19*Calcolo!$H$5</f>
        <v>0</v>
      </c>
      <c r="D83" s="96">
        <f>Calcolo!$L$12</f>
        <v>0.5</v>
      </c>
      <c r="E83" s="89">
        <f t="shared" ref="E83:E99" si="13">C83*$I$6*$I$7*D83</f>
        <v>0</v>
      </c>
      <c r="F83" s="93">
        <f t="shared" ref="F83:F99" si="14">E83*$I$12</f>
        <v>0</v>
      </c>
      <c r="G83" s="93">
        <f t="shared" ref="G83:G99" si="15">E83*(1-$I$12)</f>
        <v>0</v>
      </c>
      <c r="H83" s="93">
        <f t="shared" ref="H83:H99" si="16">F83+H82*$I$10</f>
        <v>0</v>
      </c>
      <c r="I83" s="93">
        <f t="shared" ref="I83:I99" si="17">H82*(1-$I$10)+G83</f>
        <v>0</v>
      </c>
      <c r="J83" s="94">
        <f t="shared" si="12"/>
        <v>0</v>
      </c>
    </row>
    <row r="84" spans="2:10" ht="13" thickBot="1" x14ac:dyDescent="0.3">
      <c r="B84" s="92">
        <f>'Emissioni CH4'!A20</f>
        <v>2015</v>
      </c>
      <c r="C84" s="88">
        <f>'Emissioni CH4'!$B20*Calcolo!$H$5</f>
        <v>0</v>
      </c>
      <c r="D84" s="96">
        <f>Calcolo!$L$12</f>
        <v>0.5</v>
      </c>
      <c r="E84" s="89">
        <f t="shared" si="13"/>
        <v>0</v>
      </c>
      <c r="F84" s="93">
        <f t="shared" si="14"/>
        <v>0</v>
      </c>
      <c r="G84" s="93">
        <f t="shared" si="15"/>
        <v>0</v>
      </c>
      <c r="H84" s="93">
        <f t="shared" si="16"/>
        <v>0</v>
      </c>
      <c r="I84" s="93">
        <f t="shared" si="17"/>
        <v>0</v>
      </c>
      <c r="J84" s="94">
        <f t="shared" si="12"/>
        <v>0</v>
      </c>
    </row>
    <row r="85" spans="2:10" ht="13" thickBot="1" x14ac:dyDescent="0.3">
      <c r="B85" s="92">
        <f>'Emissioni CH4'!A21</f>
        <v>2016</v>
      </c>
      <c r="C85" s="88">
        <f>'Emissioni CH4'!$B21*Calcolo!$H$5</f>
        <v>0</v>
      </c>
      <c r="D85" s="96">
        <f>Calcolo!$L$12</f>
        <v>0.5</v>
      </c>
      <c r="E85" s="89">
        <f t="shared" si="13"/>
        <v>0</v>
      </c>
      <c r="F85" s="93">
        <f t="shared" si="14"/>
        <v>0</v>
      </c>
      <c r="G85" s="93">
        <f t="shared" si="15"/>
        <v>0</v>
      </c>
      <c r="H85" s="93">
        <f t="shared" si="16"/>
        <v>0</v>
      </c>
      <c r="I85" s="93">
        <f t="shared" si="17"/>
        <v>0</v>
      </c>
      <c r="J85" s="94">
        <f t="shared" si="12"/>
        <v>0</v>
      </c>
    </row>
    <row r="86" spans="2:10" ht="13" thickBot="1" x14ac:dyDescent="0.3">
      <c r="B86" s="92">
        <f>'Emissioni CH4'!A22</f>
        <v>2017</v>
      </c>
      <c r="C86" s="88">
        <f>'Emissioni CH4'!$B22*Calcolo!$H$5</f>
        <v>0</v>
      </c>
      <c r="D86" s="96">
        <f>Calcolo!$L$12</f>
        <v>0.5</v>
      </c>
      <c r="E86" s="89">
        <f t="shared" si="13"/>
        <v>0</v>
      </c>
      <c r="F86" s="93">
        <f t="shared" si="14"/>
        <v>0</v>
      </c>
      <c r="G86" s="93">
        <f t="shared" si="15"/>
        <v>0</v>
      </c>
      <c r="H86" s="93">
        <f t="shared" si="16"/>
        <v>0</v>
      </c>
      <c r="I86" s="93">
        <f t="shared" si="17"/>
        <v>0</v>
      </c>
      <c r="J86" s="94">
        <f t="shared" si="12"/>
        <v>0</v>
      </c>
    </row>
    <row r="87" spans="2:10" ht="13" thickBot="1" x14ac:dyDescent="0.3">
      <c r="B87" s="92">
        <f>'Emissioni CH4'!A23</f>
        <v>2018</v>
      </c>
      <c r="C87" s="88">
        <f>'Emissioni CH4'!$B23*Calcolo!$H$5</f>
        <v>0</v>
      </c>
      <c r="D87" s="96">
        <f>Calcolo!$L$12</f>
        <v>0.5</v>
      </c>
      <c r="E87" s="89">
        <f t="shared" si="13"/>
        <v>0</v>
      </c>
      <c r="F87" s="93">
        <f t="shared" si="14"/>
        <v>0</v>
      </c>
      <c r="G87" s="93">
        <f t="shared" si="15"/>
        <v>0</v>
      </c>
      <c r="H87" s="93">
        <f t="shared" si="16"/>
        <v>0</v>
      </c>
      <c r="I87" s="93">
        <f t="shared" si="17"/>
        <v>0</v>
      </c>
      <c r="J87" s="94">
        <f t="shared" si="12"/>
        <v>0</v>
      </c>
    </row>
    <row r="88" spans="2:10" ht="13" thickBot="1" x14ac:dyDescent="0.3">
      <c r="B88" s="92">
        <f>'Emissioni CH4'!A24</f>
        <v>2019</v>
      </c>
      <c r="C88" s="88">
        <f>'Emissioni CH4'!$B24*Calcolo!$H$5</f>
        <v>0</v>
      </c>
      <c r="D88" s="96">
        <f>Calcolo!$L$12</f>
        <v>0.5</v>
      </c>
      <c r="E88" s="89">
        <f t="shared" si="13"/>
        <v>0</v>
      </c>
      <c r="F88" s="93">
        <f t="shared" si="14"/>
        <v>0</v>
      </c>
      <c r="G88" s="93">
        <f t="shared" si="15"/>
        <v>0</v>
      </c>
      <c r="H88" s="93">
        <f t="shared" si="16"/>
        <v>0</v>
      </c>
      <c r="I88" s="93">
        <f t="shared" si="17"/>
        <v>0</v>
      </c>
      <c r="J88" s="94">
        <f t="shared" si="12"/>
        <v>0</v>
      </c>
    </row>
    <row r="89" spans="2:10" ht="13" thickBot="1" x14ac:dyDescent="0.3">
      <c r="B89" s="92">
        <f>'Emissioni CH4'!A25</f>
        <v>2020</v>
      </c>
      <c r="C89" s="88">
        <f>'Emissioni CH4'!$B25*Calcolo!$H$5</f>
        <v>0</v>
      </c>
      <c r="D89" s="96">
        <f>Calcolo!$L$12</f>
        <v>0.5</v>
      </c>
      <c r="E89" s="89">
        <f t="shared" si="13"/>
        <v>0</v>
      </c>
      <c r="F89" s="93">
        <f t="shared" si="14"/>
        <v>0</v>
      </c>
      <c r="G89" s="93">
        <f t="shared" si="15"/>
        <v>0</v>
      </c>
      <c r="H89" s="93">
        <f t="shared" si="16"/>
        <v>0</v>
      </c>
      <c r="I89" s="93">
        <f t="shared" si="17"/>
        <v>0</v>
      </c>
      <c r="J89" s="94">
        <f t="shared" si="12"/>
        <v>0</v>
      </c>
    </row>
    <row r="90" spans="2:10" ht="13" thickBot="1" x14ac:dyDescent="0.3">
      <c r="B90" s="92">
        <f>'Emissioni CH4'!A26</f>
        <v>2021</v>
      </c>
      <c r="C90" s="88">
        <f>'Emissioni CH4'!$B26*Calcolo!$H$5</f>
        <v>0</v>
      </c>
      <c r="D90" s="96">
        <f>Calcolo!$L$12</f>
        <v>0.5</v>
      </c>
      <c r="E90" s="89">
        <f t="shared" si="13"/>
        <v>0</v>
      </c>
      <c r="F90" s="93">
        <f t="shared" si="14"/>
        <v>0</v>
      </c>
      <c r="G90" s="93">
        <f t="shared" si="15"/>
        <v>0</v>
      </c>
      <c r="H90" s="93">
        <f t="shared" si="16"/>
        <v>0</v>
      </c>
      <c r="I90" s="93">
        <f t="shared" si="17"/>
        <v>0</v>
      </c>
      <c r="J90" s="94">
        <f t="shared" si="12"/>
        <v>0</v>
      </c>
    </row>
    <row r="91" spans="2:10" ht="13" thickBot="1" x14ac:dyDescent="0.3">
      <c r="B91" s="92">
        <f>'Emissioni CH4'!A27</f>
        <v>2022</v>
      </c>
      <c r="C91" s="88">
        <f>'Emissioni CH4'!$B27*Calcolo!$H$5</f>
        <v>0</v>
      </c>
      <c r="D91" s="96">
        <f>Calcolo!$L$12</f>
        <v>0.5</v>
      </c>
      <c r="E91" s="89">
        <f t="shared" si="13"/>
        <v>0</v>
      </c>
      <c r="F91" s="93">
        <f t="shared" si="14"/>
        <v>0</v>
      </c>
      <c r="G91" s="93">
        <f t="shared" si="15"/>
        <v>0</v>
      </c>
      <c r="H91" s="93">
        <f t="shared" si="16"/>
        <v>0</v>
      </c>
      <c r="I91" s="93">
        <f t="shared" si="17"/>
        <v>0</v>
      </c>
      <c r="J91" s="94">
        <f t="shared" si="12"/>
        <v>0</v>
      </c>
    </row>
    <row r="92" spans="2:10" ht="13" thickBot="1" x14ac:dyDescent="0.3">
      <c r="B92" s="92">
        <f>'Emissioni CH4'!A28</f>
        <v>2023</v>
      </c>
      <c r="C92" s="88">
        <f>'Emissioni CH4'!$B28*Calcolo!$H$5</f>
        <v>0</v>
      </c>
      <c r="D92" s="96">
        <f>Calcolo!$L$12</f>
        <v>0.5</v>
      </c>
      <c r="E92" s="89">
        <f t="shared" si="13"/>
        <v>0</v>
      </c>
      <c r="F92" s="93">
        <f t="shared" si="14"/>
        <v>0</v>
      </c>
      <c r="G92" s="93">
        <f t="shared" si="15"/>
        <v>0</v>
      </c>
      <c r="H92" s="93">
        <f t="shared" si="16"/>
        <v>0</v>
      </c>
      <c r="I92" s="93">
        <f t="shared" si="17"/>
        <v>0</v>
      </c>
      <c r="J92" s="94">
        <f t="shared" si="12"/>
        <v>0</v>
      </c>
    </row>
    <row r="93" spans="2:10" ht="13" thickBot="1" x14ac:dyDescent="0.3">
      <c r="B93" s="92">
        <f>'Emissioni CH4'!A29</f>
        <v>2024</v>
      </c>
      <c r="C93" s="88">
        <f>'Emissioni CH4'!$B29*Calcolo!$H$5</f>
        <v>0</v>
      </c>
      <c r="D93" s="96">
        <f>Calcolo!$L$12</f>
        <v>0.5</v>
      </c>
      <c r="E93" s="89">
        <f t="shared" si="13"/>
        <v>0</v>
      </c>
      <c r="F93" s="93">
        <f t="shared" si="14"/>
        <v>0</v>
      </c>
      <c r="G93" s="93">
        <f t="shared" si="15"/>
        <v>0</v>
      </c>
      <c r="H93" s="93">
        <f t="shared" si="16"/>
        <v>0</v>
      </c>
      <c r="I93" s="93">
        <f t="shared" si="17"/>
        <v>0</v>
      </c>
      <c r="J93" s="94">
        <f t="shared" si="12"/>
        <v>0</v>
      </c>
    </row>
    <row r="94" spans="2:10" ht="13" thickBot="1" x14ac:dyDescent="0.3">
      <c r="B94" s="92">
        <f>'Emissioni CH4'!A30</f>
        <v>2025</v>
      </c>
      <c r="C94" s="88">
        <f>'Emissioni CH4'!$B30*Calcolo!$H$5</f>
        <v>0</v>
      </c>
      <c r="D94" s="96">
        <f>Calcolo!$L$12</f>
        <v>0.5</v>
      </c>
      <c r="E94" s="89">
        <f t="shared" si="13"/>
        <v>0</v>
      </c>
      <c r="F94" s="93">
        <f t="shared" si="14"/>
        <v>0</v>
      </c>
      <c r="G94" s="93">
        <f t="shared" si="15"/>
        <v>0</v>
      </c>
      <c r="H94" s="93">
        <f t="shared" si="16"/>
        <v>0</v>
      </c>
      <c r="I94" s="93">
        <f t="shared" si="17"/>
        <v>0</v>
      </c>
      <c r="J94" s="94">
        <f t="shared" si="12"/>
        <v>0</v>
      </c>
    </row>
    <row r="95" spans="2:10" ht="13" thickBot="1" x14ac:dyDescent="0.3">
      <c r="B95" s="92">
        <f>'Emissioni CH4'!A31</f>
        <v>2026</v>
      </c>
      <c r="C95" s="88">
        <f>'Emissioni CH4'!$B31*Calcolo!$H$5</f>
        <v>0</v>
      </c>
      <c r="D95" s="96">
        <f>Calcolo!$L$12</f>
        <v>0.5</v>
      </c>
      <c r="E95" s="89">
        <f t="shared" si="13"/>
        <v>0</v>
      </c>
      <c r="F95" s="93">
        <f t="shared" si="14"/>
        <v>0</v>
      </c>
      <c r="G95" s="93">
        <f t="shared" si="15"/>
        <v>0</v>
      </c>
      <c r="H95" s="93">
        <f t="shared" si="16"/>
        <v>0</v>
      </c>
      <c r="I95" s="93">
        <f t="shared" si="17"/>
        <v>0</v>
      </c>
      <c r="J95" s="94">
        <f t="shared" si="12"/>
        <v>0</v>
      </c>
    </row>
    <row r="96" spans="2:10" ht="13" thickBot="1" x14ac:dyDescent="0.3">
      <c r="B96" s="92">
        <f>'Emissioni CH4'!A32</f>
        <v>2027</v>
      </c>
      <c r="C96" s="88">
        <f>'Emissioni CH4'!$B32*Calcolo!$H$5</f>
        <v>0</v>
      </c>
      <c r="D96" s="96">
        <f>Calcolo!$L$12</f>
        <v>0.5</v>
      </c>
      <c r="E96" s="89">
        <f t="shared" si="13"/>
        <v>0</v>
      </c>
      <c r="F96" s="93">
        <f t="shared" si="14"/>
        <v>0</v>
      </c>
      <c r="G96" s="93">
        <f t="shared" si="15"/>
        <v>0</v>
      </c>
      <c r="H96" s="93">
        <f t="shared" si="16"/>
        <v>0</v>
      </c>
      <c r="I96" s="93">
        <f t="shared" si="17"/>
        <v>0</v>
      </c>
      <c r="J96" s="94">
        <f t="shared" si="12"/>
        <v>0</v>
      </c>
    </row>
    <row r="97" spans="2:10" ht="13" thickBot="1" x14ac:dyDescent="0.3">
      <c r="B97" s="92">
        <f>'Emissioni CH4'!A33</f>
        <v>2028</v>
      </c>
      <c r="C97" s="88">
        <f>'Emissioni CH4'!$B33*Calcolo!$H$5</f>
        <v>0</v>
      </c>
      <c r="D97" s="96">
        <f>Calcolo!$L$12</f>
        <v>0.5</v>
      </c>
      <c r="E97" s="89">
        <f t="shared" si="13"/>
        <v>0</v>
      </c>
      <c r="F97" s="93">
        <f t="shared" si="14"/>
        <v>0</v>
      </c>
      <c r="G97" s="93">
        <f t="shared" si="15"/>
        <v>0</v>
      </c>
      <c r="H97" s="93">
        <f t="shared" si="16"/>
        <v>0</v>
      </c>
      <c r="I97" s="93">
        <f t="shared" si="17"/>
        <v>0</v>
      </c>
      <c r="J97" s="94">
        <f t="shared" si="12"/>
        <v>0</v>
      </c>
    </row>
    <row r="98" spans="2:10" ht="13" thickBot="1" x14ac:dyDescent="0.3">
      <c r="B98" s="92">
        <f>'Emissioni CH4'!A34</f>
        <v>2029</v>
      </c>
      <c r="C98" s="88">
        <f>'Emissioni CH4'!$B34*Calcolo!$H$5</f>
        <v>0</v>
      </c>
      <c r="D98" s="96">
        <f>Calcolo!$L$12</f>
        <v>0.5</v>
      </c>
      <c r="E98" s="89">
        <f t="shared" si="13"/>
        <v>0</v>
      </c>
      <c r="F98" s="93">
        <f t="shared" si="14"/>
        <v>0</v>
      </c>
      <c r="G98" s="93">
        <f t="shared" si="15"/>
        <v>0</v>
      </c>
      <c r="H98" s="93">
        <f t="shared" si="16"/>
        <v>0</v>
      </c>
      <c r="I98" s="93">
        <f t="shared" si="17"/>
        <v>0</v>
      </c>
      <c r="J98" s="94">
        <f t="shared" si="12"/>
        <v>0</v>
      </c>
    </row>
    <row r="99" spans="2:10" ht="13" thickBot="1" x14ac:dyDescent="0.3">
      <c r="B99" s="92">
        <f>'Emissioni CH4'!A35</f>
        <v>2030</v>
      </c>
      <c r="C99" s="88">
        <f>'Emissioni CH4'!$B35*Calcolo!$H$5</f>
        <v>0</v>
      </c>
      <c r="D99" s="96">
        <f>Calcolo!$L$12</f>
        <v>0.5</v>
      </c>
      <c r="E99" s="89">
        <f t="shared" si="13"/>
        <v>0</v>
      </c>
      <c r="F99" s="95">
        <f t="shared" si="14"/>
        <v>0</v>
      </c>
      <c r="G99" s="95">
        <f t="shared" si="15"/>
        <v>0</v>
      </c>
      <c r="H99" s="95">
        <f t="shared" si="16"/>
        <v>0</v>
      </c>
      <c r="I99" s="95">
        <f t="shared" si="17"/>
        <v>0</v>
      </c>
      <c r="J99" s="94">
        <f t="shared" si="12"/>
        <v>0</v>
      </c>
    </row>
  </sheetData>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99"/>
  <sheetViews>
    <sheetView topLeftCell="A3" workbookViewId="0">
      <selection activeCell="A10" sqref="A10"/>
    </sheetView>
  </sheetViews>
  <sheetFormatPr defaultColWidth="11.453125" defaultRowHeight="12.5" x14ac:dyDescent="0.25"/>
  <cols>
    <col min="1" max="1" width="3.453125" style="20" customWidth="1"/>
    <col min="2" max="2" width="5.26953125" style="20" customWidth="1"/>
    <col min="3" max="3" width="9.36328125" style="20" customWidth="1"/>
    <col min="4" max="4" width="7.453125" style="65" customWidth="1"/>
    <col min="5" max="6" width="10.7265625" style="20" customWidth="1"/>
    <col min="7" max="7" width="11" style="20" customWidth="1"/>
    <col min="8" max="8" width="14.26953125" style="20" customWidth="1"/>
    <col min="9" max="9" width="11.7265625" style="20" customWidth="1"/>
    <col min="10" max="10" width="10.26953125" style="20" customWidth="1"/>
    <col min="11" max="16384" width="11.453125" style="24"/>
  </cols>
  <sheetData>
    <row r="2" spans="1:10" ht="15.5" x14ac:dyDescent="0.35">
      <c r="B2" s="21" t="s">
        <v>49</v>
      </c>
      <c r="C2" s="26"/>
      <c r="D2" s="22"/>
      <c r="E2" s="23"/>
      <c r="F2" s="23"/>
      <c r="G2" s="23"/>
      <c r="H2" s="23"/>
      <c r="I2" s="23"/>
      <c r="J2" s="23"/>
    </row>
    <row r="3" spans="1:10" ht="15.5" x14ac:dyDescent="0.35">
      <c r="B3" s="25" t="str">
        <f>IF(Select2=2,"This sheet applies only to the waste compositon option and can be deleted when the bulk waste option has been chosen","")</f>
        <v/>
      </c>
      <c r="C3" s="26"/>
      <c r="D3" s="22"/>
      <c r="E3" s="23"/>
      <c r="F3" s="23"/>
      <c r="G3" s="23"/>
      <c r="H3" s="23"/>
      <c r="I3" s="23"/>
      <c r="J3" s="23"/>
    </row>
    <row r="4" spans="1:10" ht="16" thickBot="1" x14ac:dyDescent="0.4">
      <c r="B4" s="27"/>
      <c r="C4" s="28"/>
      <c r="D4" s="29"/>
      <c r="E4" s="30"/>
      <c r="F4" s="30"/>
      <c r="G4" s="30"/>
      <c r="H4" s="30"/>
      <c r="I4" s="30"/>
      <c r="J4" s="30"/>
    </row>
    <row r="5" spans="1:10" ht="13.5" thickBot="1" x14ac:dyDescent="0.35">
      <c r="B5" s="31"/>
      <c r="C5" s="32"/>
      <c r="D5" s="33"/>
      <c r="E5" s="34"/>
      <c r="F5" s="34"/>
      <c r="G5" s="34"/>
      <c r="H5" s="34"/>
      <c r="I5" s="35" t="s">
        <v>50</v>
      </c>
      <c r="J5" s="34"/>
    </row>
    <row r="6" spans="1:10" ht="13" x14ac:dyDescent="0.3">
      <c r="B6" s="31"/>
      <c r="C6" s="32"/>
      <c r="D6" s="36" t="s">
        <v>24</v>
      </c>
      <c r="E6" s="37"/>
      <c r="F6" s="37"/>
      <c r="G6" s="38"/>
      <c r="H6" s="39" t="s">
        <v>24</v>
      </c>
      <c r="I6" s="131">
        <v>0.24</v>
      </c>
      <c r="J6" s="111"/>
    </row>
    <row r="7" spans="1:10" ht="13.5" thickBot="1" x14ac:dyDescent="0.35">
      <c r="B7" s="31"/>
      <c r="C7" s="32"/>
      <c r="D7" s="40" t="s">
        <v>25</v>
      </c>
      <c r="E7" s="41"/>
      <c r="F7" s="41"/>
      <c r="G7" s="42"/>
      <c r="H7" s="43" t="s">
        <v>25</v>
      </c>
      <c r="I7" s="132">
        <v>0.5</v>
      </c>
      <c r="J7" s="111"/>
    </row>
    <row r="8" spans="1:10" x14ac:dyDescent="0.25">
      <c r="D8" s="36" t="s">
        <v>76</v>
      </c>
      <c r="E8" s="37"/>
      <c r="F8" s="37"/>
      <c r="G8" s="38"/>
      <c r="H8" s="39" t="s">
        <v>26</v>
      </c>
      <c r="I8" s="133">
        <v>0.1</v>
      </c>
      <c r="J8" s="112"/>
    </row>
    <row r="9" spans="1:10" ht="15.5" x14ac:dyDescent="0.4">
      <c r="D9" s="45" t="s">
        <v>59</v>
      </c>
      <c r="E9" s="46"/>
      <c r="F9" s="46"/>
      <c r="G9" s="47"/>
      <c r="H9" s="48" t="s">
        <v>27</v>
      </c>
      <c r="I9" s="130">
        <f>LN(2)/$I$8</f>
        <v>6.9314718055994522</v>
      </c>
      <c r="J9" s="44"/>
    </row>
    <row r="10" spans="1:10" x14ac:dyDescent="0.25">
      <c r="D10" s="49" t="s">
        <v>28</v>
      </c>
      <c r="E10" s="50"/>
      <c r="F10" s="50"/>
      <c r="G10" s="51"/>
      <c r="H10" s="52" t="s">
        <v>29</v>
      </c>
      <c r="I10" s="53">
        <f>EXP(-$I$8)</f>
        <v>0.90483741803595952</v>
      </c>
      <c r="J10" s="44"/>
    </row>
    <row r="11" spans="1:10" x14ac:dyDescent="0.25">
      <c r="D11" s="49" t="s">
        <v>61</v>
      </c>
      <c r="E11" s="50"/>
      <c r="F11" s="50"/>
      <c r="G11" s="51"/>
      <c r="H11" s="52" t="s">
        <v>30</v>
      </c>
      <c r="I11" s="53">
        <v>13</v>
      </c>
      <c r="J11" s="44"/>
    </row>
    <row r="12" spans="1:10" ht="13" thickBot="1" x14ac:dyDescent="0.3">
      <c r="D12" s="54" t="s">
        <v>31</v>
      </c>
      <c r="E12" s="55"/>
      <c r="F12" s="55"/>
      <c r="G12" s="56"/>
      <c r="H12" s="57" t="s">
        <v>32</v>
      </c>
      <c r="I12" s="58">
        <f>EXP(-$I$8*((13-I11)/12))</f>
        <v>1</v>
      </c>
      <c r="J12" s="44"/>
    </row>
    <row r="13" spans="1:10" ht="13" thickBot="1" x14ac:dyDescent="0.3">
      <c r="C13" s="59"/>
      <c r="D13" s="60" t="s">
        <v>33</v>
      </c>
      <c r="E13" s="61"/>
      <c r="F13" s="61"/>
      <c r="G13" s="62"/>
      <c r="H13" s="63" t="s">
        <v>34</v>
      </c>
      <c r="I13" s="64">
        <v>0.5</v>
      </c>
      <c r="J13" s="44"/>
    </row>
    <row r="14" spans="1:10" ht="13" thickBot="1" x14ac:dyDescent="0.3">
      <c r="E14" s="44"/>
      <c r="F14" s="44"/>
      <c r="G14" s="44"/>
      <c r="H14" s="44"/>
      <c r="I14" s="44"/>
      <c r="J14" s="44"/>
    </row>
    <row r="15" spans="1:10" ht="50" x14ac:dyDescent="0.25">
      <c r="B15" s="66" t="s">
        <v>39</v>
      </c>
      <c r="C15" s="67" t="s">
        <v>52</v>
      </c>
      <c r="D15" s="68" t="s">
        <v>41</v>
      </c>
      <c r="E15" s="69" t="s">
        <v>58</v>
      </c>
      <c r="F15" s="69" t="s">
        <v>57</v>
      </c>
      <c r="G15" s="69" t="s">
        <v>56</v>
      </c>
      <c r="H15" s="69" t="s">
        <v>55</v>
      </c>
      <c r="I15" s="69" t="s">
        <v>54</v>
      </c>
      <c r="J15" s="70" t="s">
        <v>53</v>
      </c>
    </row>
    <row r="16" spans="1:10" ht="23.5" x14ac:dyDescent="0.25">
      <c r="A16" s="100"/>
      <c r="B16" s="71"/>
      <c r="C16" s="72" t="s">
        <v>42</v>
      </c>
      <c r="D16" s="73" t="s">
        <v>41</v>
      </c>
      <c r="E16" s="74" t="s">
        <v>23</v>
      </c>
      <c r="F16" s="74" t="s">
        <v>35</v>
      </c>
      <c r="G16" s="74" t="s">
        <v>36</v>
      </c>
      <c r="H16" s="74" t="s">
        <v>43</v>
      </c>
      <c r="I16" s="74" t="s">
        <v>44</v>
      </c>
      <c r="J16" s="75" t="s">
        <v>37</v>
      </c>
    </row>
    <row r="17" spans="2:10" ht="13" thickBot="1" x14ac:dyDescent="0.3">
      <c r="B17" s="76"/>
      <c r="C17" s="77" t="s">
        <v>45</v>
      </c>
      <c r="D17" s="78" t="s">
        <v>46</v>
      </c>
      <c r="E17" s="79" t="s">
        <v>45</v>
      </c>
      <c r="F17" s="79" t="s">
        <v>45</v>
      </c>
      <c r="G17" s="79" t="s">
        <v>45</v>
      </c>
      <c r="H17" s="79" t="s">
        <v>45</v>
      </c>
      <c r="I17" s="79" t="s">
        <v>45</v>
      </c>
      <c r="J17" s="80" t="s">
        <v>45</v>
      </c>
    </row>
    <row r="18" spans="2:10" ht="13" thickBot="1" x14ac:dyDescent="0.3">
      <c r="B18" s="81"/>
      <c r="C18" s="82"/>
      <c r="D18" s="83"/>
      <c r="E18" s="84"/>
      <c r="F18" s="85"/>
      <c r="G18" s="85"/>
      <c r="H18" s="85"/>
      <c r="I18" s="85"/>
      <c r="J18" s="86"/>
    </row>
    <row r="19" spans="2:10" ht="13" hidden="1" thickBot="1" x14ac:dyDescent="0.3">
      <c r="B19" s="87">
        <f>[1]Amnt_Deposited!B11</f>
        <v>1950</v>
      </c>
      <c r="C19" s="88">
        <v>0</v>
      </c>
      <c r="D19" s="99">
        <f>[1]MCF!X18</f>
        <v>0.70499999999999996</v>
      </c>
      <c r="E19" s="89">
        <f t="shared" ref="E19:E50" si="0">C19*$I$6*$I$7*D19</f>
        <v>0</v>
      </c>
      <c r="F19" s="90">
        <f t="shared" ref="F19:F50" si="1">E19*$I$12</f>
        <v>0</v>
      </c>
      <c r="G19" s="90">
        <f t="shared" ref="G19:G50" si="2">E19*(1-$I$12)</f>
        <v>0</v>
      </c>
      <c r="H19" s="90">
        <f t="shared" ref="H19:H50" si="3">F19+H18*$I$10</f>
        <v>0</v>
      </c>
      <c r="I19" s="90">
        <f t="shared" ref="I19:I50" si="4">H18*(1-$I$10)+G19</f>
        <v>0</v>
      </c>
      <c r="J19" s="91">
        <f t="shared" ref="J19:J50" si="5">I19*CH4_fraction*conv</f>
        <v>0</v>
      </c>
    </row>
    <row r="20" spans="2:10" ht="13" hidden="1" thickBot="1" x14ac:dyDescent="0.3">
      <c r="B20" s="92">
        <f>[1]Amnt_Deposited!B12</f>
        <v>1951</v>
      </c>
      <c r="C20" s="88">
        <v>0</v>
      </c>
      <c r="D20" s="96">
        <f>[1]MCF!X19</f>
        <v>0.70499999999999996</v>
      </c>
      <c r="E20" s="89">
        <f t="shared" si="0"/>
        <v>0</v>
      </c>
      <c r="F20" s="93">
        <f t="shared" si="1"/>
        <v>0</v>
      </c>
      <c r="G20" s="93">
        <f t="shared" si="2"/>
        <v>0</v>
      </c>
      <c r="H20" s="93">
        <f t="shared" si="3"/>
        <v>0</v>
      </c>
      <c r="I20" s="93">
        <f t="shared" si="4"/>
        <v>0</v>
      </c>
      <c r="J20" s="94">
        <f t="shared" si="5"/>
        <v>0</v>
      </c>
    </row>
    <row r="21" spans="2:10" ht="13" hidden="1" thickBot="1" x14ac:dyDescent="0.3">
      <c r="B21" s="92">
        <f>[1]Amnt_Deposited!B13</f>
        <v>1952</v>
      </c>
      <c r="C21" s="88">
        <v>0</v>
      </c>
      <c r="D21" s="96">
        <f>[1]MCF!X20</f>
        <v>0.70499999999999996</v>
      </c>
      <c r="E21" s="89">
        <f t="shared" si="0"/>
        <v>0</v>
      </c>
      <c r="F21" s="93">
        <f t="shared" si="1"/>
        <v>0</v>
      </c>
      <c r="G21" s="93">
        <f t="shared" si="2"/>
        <v>0</v>
      </c>
      <c r="H21" s="93">
        <f t="shared" si="3"/>
        <v>0</v>
      </c>
      <c r="I21" s="93">
        <f t="shared" si="4"/>
        <v>0</v>
      </c>
      <c r="J21" s="94">
        <f t="shared" si="5"/>
        <v>0</v>
      </c>
    </row>
    <row r="22" spans="2:10" ht="13" hidden="1" thickBot="1" x14ac:dyDescent="0.3">
      <c r="B22" s="92">
        <f>[1]Amnt_Deposited!B14</f>
        <v>1953</v>
      </c>
      <c r="C22" s="88">
        <v>0</v>
      </c>
      <c r="D22" s="96">
        <f>[1]MCF!X21</f>
        <v>0.70499999999999996</v>
      </c>
      <c r="E22" s="89">
        <f t="shared" si="0"/>
        <v>0</v>
      </c>
      <c r="F22" s="93">
        <f t="shared" si="1"/>
        <v>0</v>
      </c>
      <c r="G22" s="93">
        <f t="shared" si="2"/>
        <v>0</v>
      </c>
      <c r="H22" s="93">
        <f t="shared" si="3"/>
        <v>0</v>
      </c>
      <c r="I22" s="93">
        <f t="shared" si="4"/>
        <v>0</v>
      </c>
      <c r="J22" s="94">
        <f t="shared" si="5"/>
        <v>0</v>
      </c>
    </row>
    <row r="23" spans="2:10" ht="13" hidden="1" thickBot="1" x14ac:dyDescent="0.3">
      <c r="B23" s="92">
        <f>[1]Amnt_Deposited!B15</f>
        <v>1954</v>
      </c>
      <c r="C23" s="88">
        <v>0</v>
      </c>
      <c r="D23" s="96">
        <f>[1]MCF!X22</f>
        <v>0.70499999999999996</v>
      </c>
      <c r="E23" s="89">
        <f t="shared" si="0"/>
        <v>0</v>
      </c>
      <c r="F23" s="93">
        <f t="shared" si="1"/>
        <v>0</v>
      </c>
      <c r="G23" s="93">
        <f t="shared" si="2"/>
        <v>0</v>
      </c>
      <c r="H23" s="93">
        <f t="shared" si="3"/>
        <v>0</v>
      </c>
      <c r="I23" s="93">
        <f t="shared" si="4"/>
        <v>0</v>
      </c>
      <c r="J23" s="94">
        <f t="shared" si="5"/>
        <v>0</v>
      </c>
    </row>
    <row r="24" spans="2:10" ht="13" hidden="1" thickBot="1" x14ac:dyDescent="0.3">
      <c r="B24" s="92">
        <f>[1]Amnt_Deposited!B16</f>
        <v>1955</v>
      </c>
      <c r="C24" s="88">
        <v>0</v>
      </c>
      <c r="D24" s="96">
        <f>[1]MCF!X23</f>
        <v>0.70499999999999996</v>
      </c>
      <c r="E24" s="89">
        <f t="shared" si="0"/>
        <v>0</v>
      </c>
      <c r="F24" s="93">
        <f t="shared" si="1"/>
        <v>0</v>
      </c>
      <c r="G24" s="93">
        <f t="shared" si="2"/>
        <v>0</v>
      </c>
      <c r="H24" s="93">
        <f t="shared" si="3"/>
        <v>0</v>
      </c>
      <c r="I24" s="93">
        <f t="shared" si="4"/>
        <v>0</v>
      </c>
      <c r="J24" s="94">
        <f t="shared" si="5"/>
        <v>0</v>
      </c>
    </row>
    <row r="25" spans="2:10" ht="13" hidden="1" thickBot="1" x14ac:dyDescent="0.3">
      <c r="B25" s="92">
        <f>[1]Amnt_Deposited!B17</f>
        <v>1956</v>
      </c>
      <c r="C25" s="88">
        <v>0</v>
      </c>
      <c r="D25" s="96">
        <f>[1]MCF!X24</f>
        <v>0.70499999999999996</v>
      </c>
      <c r="E25" s="89">
        <f t="shared" si="0"/>
        <v>0</v>
      </c>
      <c r="F25" s="93">
        <f t="shared" si="1"/>
        <v>0</v>
      </c>
      <c r="G25" s="93">
        <f t="shared" si="2"/>
        <v>0</v>
      </c>
      <c r="H25" s="93">
        <f t="shared" si="3"/>
        <v>0</v>
      </c>
      <c r="I25" s="93">
        <f t="shared" si="4"/>
        <v>0</v>
      </c>
      <c r="J25" s="94">
        <f t="shared" si="5"/>
        <v>0</v>
      </c>
    </row>
    <row r="26" spans="2:10" ht="13" hidden="1" thickBot="1" x14ac:dyDescent="0.3">
      <c r="B26" s="92">
        <f>[1]Amnt_Deposited!B18</f>
        <v>1957</v>
      </c>
      <c r="C26" s="88">
        <v>0</v>
      </c>
      <c r="D26" s="96">
        <f>[1]MCF!X25</f>
        <v>0.70499999999999996</v>
      </c>
      <c r="E26" s="89">
        <f t="shared" si="0"/>
        <v>0</v>
      </c>
      <c r="F26" s="93">
        <f t="shared" si="1"/>
        <v>0</v>
      </c>
      <c r="G26" s="93">
        <f t="shared" si="2"/>
        <v>0</v>
      </c>
      <c r="H26" s="93">
        <f t="shared" si="3"/>
        <v>0</v>
      </c>
      <c r="I26" s="93">
        <f t="shared" si="4"/>
        <v>0</v>
      </c>
      <c r="J26" s="94">
        <f t="shared" si="5"/>
        <v>0</v>
      </c>
    </row>
    <row r="27" spans="2:10" ht="13" hidden="1" thickBot="1" x14ac:dyDescent="0.3">
      <c r="B27" s="92">
        <f>[1]Amnt_Deposited!B19</f>
        <v>1958</v>
      </c>
      <c r="C27" s="88">
        <v>0</v>
      </c>
      <c r="D27" s="96">
        <f>[1]MCF!X26</f>
        <v>0.70499999999999996</v>
      </c>
      <c r="E27" s="89">
        <f t="shared" si="0"/>
        <v>0</v>
      </c>
      <c r="F27" s="93">
        <f t="shared" si="1"/>
        <v>0</v>
      </c>
      <c r="G27" s="93">
        <f t="shared" si="2"/>
        <v>0</v>
      </c>
      <c r="H27" s="93">
        <f t="shared" si="3"/>
        <v>0</v>
      </c>
      <c r="I27" s="93">
        <f t="shared" si="4"/>
        <v>0</v>
      </c>
      <c r="J27" s="94">
        <f t="shared" si="5"/>
        <v>0</v>
      </c>
    </row>
    <row r="28" spans="2:10" ht="13" hidden="1" thickBot="1" x14ac:dyDescent="0.3">
      <c r="B28" s="92">
        <f>[1]Amnt_Deposited!B20</f>
        <v>1959</v>
      </c>
      <c r="C28" s="88">
        <v>0</v>
      </c>
      <c r="D28" s="96">
        <f>[1]MCF!X27</f>
        <v>0.70499999999999996</v>
      </c>
      <c r="E28" s="89">
        <f t="shared" si="0"/>
        <v>0</v>
      </c>
      <c r="F28" s="93">
        <f t="shared" si="1"/>
        <v>0</v>
      </c>
      <c r="G28" s="93">
        <f t="shared" si="2"/>
        <v>0</v>
      </c>
      <c r="H28" s="93">
        <f t="shared" si="3"/>
        <v>0</v>
      </c>
      <c r="I28" s="93">
        <f t="shared" si="4"/>
        <v>0</v>
      </c>
      <c r="J28" s="94">
        <f t="shared" si="5"/>
        <v>0</v>
      </c>
    </row>
    <row r="29" spans="2:10" ht="13" hidden="1" thickBot="1" x14ac:dyDescent="0.3">
      <c r="B29" s="92">
        <f>[1]Amnt_Deposited!B21</f>
        <v>1960</v>
      </c>
      <c r="C29" s="88">
        <v>0</v>
      </c>
      <c r="D29" s="96">
        <f>[1]MCF!X28</f>
        <v>0.70499999999999996</v>
      </c>
      <c r="E29" s="89">
        <f t="shared" si="0"/>
        <v>0</v>
      </c>
      <c r="F29" s="93">
        <f t="shared" si="1"/>
        <v>0</v>
      </c>
      <c r="G29" s="93">
        <f t="shared" si="2"/>
        <v>0</v>
      </c>
      <c r="H29" s="93">
        <f t="shared" si="3"/>
        <v>0</v>
      </c>
      <c r="I29" s="93">
        <f t="shared" si="4"/>
        <v>0</v>
      </c>
      <c r="J29" s="94">
        <f t="shared" si="5"/>
        <v>0</v>
      </c>
    </row>
    <row r="30" spans="2:10" ht="13" hidden="1" thickBot="1" x14ac:dyDescent="0.3">
      <c r="B30" s="92">
        <f>[1]Amnt_Deposited!B22</f>
        <v>1961</v>
      </c>
      <c r="C30" s="88">
        <v>0</v>
      </c>
      <c r="D30" s="96">
        <f>[1]MCF!X29</f>
        <v>0.70499999999999996</v>
      </c>
      <c r="E30" s="89">
        <f t="shared" si="0"/>
        <v>0</v>
      </c>
      <c r="F30" s="93">
        <f t="shared" si="1"/>
        <v>0</v>
      </c>
      <c r="G30" s="93">
        <f t="shared" si="2"/>
        <v>0</v>
      </c>
      <c r="H30" s="93">
        <f t="shared" si="3"/>
        <v>0</v>
      </c>
      <c r="I30" s="93">
        <f t="shared" si="4"/>
        <v>0</v>
      </c>
      <c r="J30" s="94">
        <f t="shared" si="5"/>
        <v>0</v>
      </c>
    </row>
    <row r="31" spans="2:10" ht="13" hidden="1" thickBot="1" x14ac:dyDescent="0.3">
      <c r="B31" s="92">
        <f>[1]Amnt_Deposited!B23</f>
        <v>1962</v>
      </c>
      <c r="C31" s="88">
        <v>0</v>
      </c>
      <c r="D31" s="96">
        <f>[1]MCF!X30</f>
        <v>0.70499999999999996</v>
      </c>
      <c r="E31" s="89">
        <f t="shared" si="0"/>
        <v>0</v>
      </c>
      <c r="F31" s="93">
        <f t="shared" si="1"/>
        <v>0</v>
      </c>
      <c r="G31" s="93">
        <f t="shared" si="2"/>
        <v>0</v>
      </c>
      <c r="H31" s="93">
        <f t="shared" si="3"/>
        <v>0</v>
      </c>
      <c r="I31" s="93">
        <f t="shared" si="4"/>
        <v>0</v>
      </c>
      <c r="J31" s="94">
        <f t="shared" si="5"/>
        <v>0</v>
      </c>
    </row>
    <row r="32" spans="2:10" ht="13" hidden="1" thickBot="1" x14ac:dyDescent="0.3">
      <c r="B32" s="92">
        <f>[1]Amnt_Deposited!B24</f>
        <v>1963</v>
      </c>
      <c r="C32" s="88">
        <v>0</v>
      </c>
      <c r="D32" s="96">
        <f>[1]MCF!X31</f>
        <v>0.70499999999999996</v>
      </c>
      <c r="E32" s="89">
        <f t="shared" si="0"/>
        <v>0</v>
      </c>
      <c r="F32" s="93">
        <f t="shared" si="1"/>
        <v>0</v>
      </c>
      <c r="G32" s="93">
        <f t="shared" si="2"/>
        <v>0</v>
      </c>
      <c r="H32" s="93">
        <f t="shared" si="3"/>
        <v>0</v>
      </c>
      <c r="I32" s="93">
        <f t="shared" si="4"/>
        <v>0</v>
      </c>
      <c r="J32" s="94">
        <f t="shared" si="5"/>
        <v>0</v>
      </c>
    </row>
    <row r="33" spans="2:10" ht="13" hidden="1" thickBot="1" x14ac:dyDescent="0.3">
      <c r="B33" s="92">
        <f>[1]Amnt_Deposited!B25</f>
        <v>1964</v>
      </c>
      <c r="C33" s="88">
        <v>0</v>
      </c>
      <c r="D33" s="96">
        <f>[1]MCF!X32</f>
        <v>0.70499999999999996</v>
      </c>
      <c r="E33" s="89">
        <f t="shared" si="0"/>
        <v>0</v>
      </c>
      <c r="F33" s="93">
        <f t="shared" si="1"/>
        <v>0</v>
      </c>
      <c r="G33" s="93">
        <f t="shared" si="2"/>
        <v>0</v>
      </c>
      <c r="H33" s="93">
        <f t="shared" si="3"/>
        <v>0</v>
      </c>
      <c r="I33" s="93">
        <f t="shared" si="4"/>
        <v>0</v>
      </c>
      <c r="J33" s="94">
        <f t="shared" si="5"/>
        <v>0</v>
      </c>
    </row>
    <row r="34" spans="2:10" ht="13" hidden="1" thickBot="1" x14ac:dyDescent="0.3">
      <c r="B34" s="92">
        <f>[1]Amnt_Deposited!B26</f>
        <v>1965</v>
      </c>
      <c r="C34" s="88">
        <v>0</v>
      </c>
      <c r="D34" s="96">
        <f>[1]MCF!X33</f>
        <v>0.70499999999999996</v>
      </c>
      <c r="E34" s="89">
        <f t="shared" si="0"/>
        <v>0</v>
      </c>
      <c r="F34" s="93">
        <f t="shared" si="1"/>
        <v>0</v>
      </c>
      <c r="G34" s="93">
        <f t="shared" si="2"/>
        <v>0</v>
      </c>
      <c r="H34" s="93">
        <f t="shared" si="3"/>
        <v>0</v>
      </c>
      <c r="I34" s="93">
        <f t="shared" si="4"/>
        <v>0</v>
      </c>
      <c r="J34" s="94">
        <f t="shared" si="5"/>
        <v>0</v>
      </c>
    </row>
    <row r="35" spans="2:10" ht="13" hidden="1" thickBot="1" x14ac:dyDescent="0.3">
      <c r="B35" s="92">
        <f>[1]Amnt_Deposited!B27</f>
        <v>1966</v>
      </c>
      <c r="C35" s="88">
        <v>0</v>
      </c>
      <c r="D35" s="96">
        <f>[1]MCF!X34</f>
        <v>0.70499999999999996</v>
      </c>
      <c r="E35" s="89">
        <f t="shared" si="0"/>
        <v>0</v>
      </c>
      <c r="F35" s="93">
        <f t="shared" si="1"/>
        <v>0</v>
      </c>
      <c r="G35" s="93">
        <f t="shared" si="2"/>
        <v>0</v>
      </c>
      <c r="H35" s="93">
        <f t="shared" si="3"/>
        <v>0</v>
      </c>
      <c r="I35" s="93">
        <f t="shared" si="4"/>
        <v>0</v>
      </c>
      <c r="J35" s="94">
        <f t="shared" si="5"/>
        <v>0</v>
      </c>
    </row>
    <row r="36" spans="2:10" ht="13" hidden="1" thickBot="1" x14ac:dyDescent="0.3">
      <c r="B36" s="92">
        <f>[1]Amnt_Deposited!B28</f>
        <v>1967</v>
      </c>
      <c r="C36" s="88">
        <v>0</v>
      </c>
      <c r="D36" s="96">
        <f>[1]MCF!X35</f>
        <v>0.70499999999999996</v>
      </c>
      <c r="E36" s="89">
        <f t="shared" si="0"/>
        <v>0</v>
      </c>
      <c r="F36" s="93">
        <f t="shared" si="1"/>
        <v>0</v>
      </c>
      <c r="G36" s="93">
        <f t="shared" si="2"/>
        <v>0</v>
      </c>
      <c r="H36" s="93">
        <f t="shared" si="3"/>
        <v>0</v>
      </c>
      <c r="I36" s="93">
        <f t="shared" si="4"/>
        <v>0</v>
      </c>
      <c r="J36" s="94">
        <f t="shared" si="5"/>
        <v>0</v>
      </c>
    </row>
    <row r="37" spans="2:10" ht="13" hidden="1" thickBot="1" x14ac:dyDescent="0.3">
      <c r="B37" s="92">
        <f>[1]Amnt_Deposited!B29</f>
        <v>1968</v>
      </c>
      <c r="C37" s="88">
        <v>0</v>
      </c>
      <c r="D37" s="96">
        <f>[1]MCF!X36</f>
        <v>0.70499999999999996</v>
      </c>
      <c r="E37" s="89">
        <f t="shared" si="0"/>
        <v>0</v>
      </c>
      <c r="F37" s="93">
        <f t="shared" si="1"/>
        <v>0</v>
      </c>
      <c r="G37" s="93">
        <f t="shared" si="2"/>
        <v>0</v>
      </c>
      <c r="H37" s="93">
        <f t="shared" si="3"/>
        <v>0</v>
      </c>
      <c r="I37" s="93">
        <f t="shared" si="4"/>
        <v>0</v>
      </c>
      <c r="J37" s="94">
        <f t="shared" si="5"/>
        <v>0</v>
      </c>
    </row>
    <row r="38" spans="2:10" ht="13" hidden="1" thickBot="1" x14ac:dyDescent="0.3">
      <c r="B38" s="92">
        <f>[1]Amnt_Deposited!B30</f>
        <v>1969</v>
      </c>
      <c r="C38" s="88">
        <v>0</v>
      </c>
      <c r="D38" s="96">
        <f>[1]MCF!X37</f>
        <v>0.70499999999999996</v>
      </c>
      <c r="E38" s="89">
        <f t="shared" si="0"/>
        <v>0</v>
      </c>
      <c r="F38" s="93">
        <f t="shared" si="1"/>
        <v>0</v>
      </c>
      <c r="G38" s="93">
        <f t="shared" si="2"/>
        <v>0</v>
      </c>
      <c r="H38" s="93">
        <f t="shared" si="3"/>
        <v>0</v>
      </c>
      <c r="I38" s="93">
        <f t="shared" si="4"/>
        <v>0</v>
      </c>
      <c r="J38" s="94">
        <f t="shared" si="5"/>
        <v>0</v>
      </c>
    </row>
    <row r="39" spans="2:10" ht="13" hidden="1" thickBot="1" x14ac:dyDescent="0.3">
      <c r="B39" s="92">
        <f>[1]Amnt_Deposited!B31</f>
        <v>1970</v>
      </c>
      <c r="C39" s="88">
        <v>0</v>
      </c>
      <c r="D39" s="96">
        <f>[1]MCF!X38</f>
        <v>0.70499999999999996</v>
      </c>
      <c r="E39" s="89">
        <f t="shared" si="0"/>
        <v>0</v>
      </c>
      <c r="F39" s="93">
        <f t="shared" si="1"/>
        <v>0</v>
      </c>
      <c r="G39" s="93">
        <f t="shared" si="2"/>
        <v>0</v>
      </c>
      <c r="H39" s="93">
        <f t="shared" si="3"/>
        <v>0</v>
      </c>
      <c r="I39" s="93">
        <f t="shared" si="4"/>
        <v>0</v>
      </c>
      <c r="J39" s="94">
        <f t="shared" si="5"/>
        <v>0</v>
      </c>
    </row>
    <row r="40" spans="2:10" ht="13" hidden="1" thickBot="1" x14ac:dyDescent="0.3">
      <c r="B40" s="92">
        <f>[1]Amnt_Deposited!B32</f>
        <v>1971</v>
      </c>
      <c r="C40" s="88">
        <v>0</v>
      </c>
      <c r="D40" s="96">
        <f>[1]MCF!X39</f>
        <v>0.70499999999999996</v>
      </c>
      <c r="E40" s="89">
        <f t="shared" si="0"/>
        <v>0</v>
      </c>
      <c r="F40" s="93">
        <f t="shared" si="1"/>
        <v>0</v>
      </c>
      <c r="G40" s="93">
        <f t="shared" si="2"/>
        <v>0</v>
      </c>
      <c r="H40" s="93">
        <f t="shared" si="3"/>
        <v>0</v>
      </c>
      <c r="I40" s="93">
        <f t="shared" si="4"/>
        <v>0</v>
      </c>
      <c r="J40" s="94">
        <f t="shared" si="5"/>
        <v>0</v>
      </c>
    </row>
    <row r="41" spans="2:10" ht="13" hidden="1" thickBot="1" x14ac:dyDescent="0.3">
      <c r="B41" s="92">
        <f>[1]Amnt_Deposited!B33</f>
        <v>1972</v>
      </c>
      <c r="C41" s="88">
        <v>0</v>
      </c>
      <c r="D41" s="96">
        <f>[1]MCF!X40</f>
        <v>0.70499999999999996</v>
      </c>
      <c r="E41" s="89">
        <f t="shared" si="0"/>
        <v>0</v>
      </c>
      <c r="F41" s="93">
        <f t="shared" si="1"/>
        <v>0</v>
      </c>
      <c r="G41" s="93">
        <f t="shared" si="2"/>
        <v>0</v>
      </c>
      <c r="H41" s="93">
        <f t="shared" si="3"/>
        <v>0</v>
      </c>
      <c r="I41" s="93">
        <f t="shared" si="4"/>
        <v>0</v>
      </c>
      <c r="J41" s="94">
        <f t="shared" si="5"/>
        <v>0</v>
      </c>
    </row>
    <row r="42" spans="2:10" ht="13" hidden="1" thickBot="1" x14ac:dyDescent="0.3">
      <c r="B42" s="92">
        <f>[1]Amnt_Deposited!B34</f>
        <v>1973</v>
      </c>
      <c r="C42" s="88">
        <v>0</v>
      </c>
      <c r="D42" s="96">
        <f>[1]MCF!X41</f>
        <v>0.70499999999999996</v>
      </c>
      <c r="E42" s="89">
        <f t="shared" si="0"/>
        <v>0</v>
      </c>
      <c r="F42" s="93">
        <f t="shared" si="1"/>
        <v>0</v>
      </c>
      <c r="G42" s="93">
        <f t="shared" si="2"/>
        <v>0</v>
      </c>
      <c r="H42" s="93">
        <f t="shared" si="3"/>
        <v>0</v>
      </c>
      <c r="I42" s="93">
        <f t="shared" si="4"/>
        <v>0</v>
      </c>
      <c r="J42" s="94">
        <f t="shared" si="5"/>
        <v>0</v>
      </c>
    </row>
    <row r="43" spans="2:10" ht="13" hidden="1" thickBot="1" x14ac:dyDescent="0.3">
      <c r="B43" s="92">
        <f>[1]Amnt_Deposited!B35</f>
        <v>1974</v>
      </c>
      <c r="C43" s="88">
        <v>0</v>
      </c>
      <c r="D43" s="96">
        <f>[1]MCF!X42</f>
        <v>0.70499999999999996</v>
      </c>
      <c r="E43" s="89">
        <f t="shared" si="0"/>
        <v>0</v>
      </c>
      <c r="F43" s="93">
        <f t="shared" si="1"/>
        <v>0</v>
      </c>
      <c r="G43" s="93">
        <f t="shared" si="2"/>
        <v>0</v>
      </c>
      <c r="H43" s="93">
        <f t="shared" si="3"/>
        <v>0</v>
      </c>
      <c r="I43" s="93">
        <f t="shared" si="4"/>
        <v>0</v>
      </c>
      <c r="J43" s="94">
        <f t="shared" si="5"/>
        <v>0</v>
      </c>
    </row>
    <row r="44" spans="2:10" ht="13" hidden="1" thickBot="1" x14ac:dyDescent="0.3">
      <c r="B44" s="92">
        <f>[1]Amnt_Deposited!B36</f>
        <v>1975</v>
      </c>
      <c r="C44" s="88">
        <v>0</v>
      </c>
      <c r="D44" s="96">
        <f>[1]MCF!X43</f>
        <v>0.70499999999999996</v>
      </c>
      <c r="E44" s="89">
        <f t="shared" si="0"/>
        <v>0</v>
      </c>
      <c r="F44" s="93">
        <f t="shared" si="1"/>
        <v>0</v>
      </c>
      <c r="G44" s="93">
        <f t="shared" si="2"/>
        <v>0</v>
      </c>
      <c r="H44" s="93">
        <f t="shared" si="3"/>
        <v>0</v>
      </c>
      <c r="I44" s="93">
        <f t="shared" si="4"/>
        <v>0</v>
      </c>
      <c r="J44" s="94">
        <f t="shared" si="5"/>
        <v>0</v>
      </c>
    </row>
    <row r="45" spans="2:10" ht="13" hidden="1" thickBot="1" x14ac:dyDescent="0.3">
      <c r="B45" s="92">
        <f>[1]Amnt_Deposited!B37</f>
        <v>1976</v>
      </c>
      <c r="C45" s="88">
        <v>0</v>
      </c>
      <c r="D45" s="96">
        <f>[1]MCF!X44</f>
        <v>0.70499999999999996</v>
      </c>
      <c r="E45" s="89">
        <f t="shared" si="0"/>
        <v>0</v>
      </c>
      <c r="F45" s="93">
        <f t="shared" si="1"/>
        <v>0</v>
      </c>
      <c r="G45" s="93">
        <f t="shared" si="2"/>
        <v>0</v>
      </c>
      <c r="H45" s="93">
        <f t="shared" si="3"/>
        <v>0</v>
      </c>
      <c r="I45" s="93">
        <f t="shared" si="4"/>
        <v>0</v>
      </c>
      <c r="J45" s="94">
        <f t="shared" si="5"/>
        <v>0</v>
      </c>
    </row>
    <row r="46" spans="2:10" ht="13" hidden="1" thickBot="1" x14ac:dyDescent="0.3">
      <c r="B46" s="92">
        <f>[1]Amnt_Deposited!B38</f>
        <v>1977</v>
      </c>
      <c r="C46" s="88">
        <v>0</v>
      </c>
      <c r="D46" s="96">
        <f>[1]MCF!X45</f>
        <v>0.70499999999999996</v>
      </c>
      <c r="E46" s="89">
        <f t="shared" si="0"/>
        <v>0</v>
      </c>
      <c r="F46" s="93">
        <f t="shared" si="1"/>
        <v>0</v>
      </c>
      <c r="G46" s="93">
        <f t="shared" si="2"/>
        <v>0</v>
      </c>
      <c r="H46" s="93">
        <f t="shared" si="3"/>
        <v>0</v>
      </c>
      <c r="I46" s="93">
        <f t="shared" si="4"/>
        <v>0</v>
      </c>
      <c r="J46" s="94">
        <f t="shared" si="5"/>
        <v>0</v>
      </c>
    </row>
    <row r="47" spans="2:10" ht="13" hidden="1" thickBot="1" x14ac:dyDescent="0.3">
      <c r="B47" s="92">
        <f>[1]Amnt_Deposited!B39</f>
        <v>1978</v>
      </c>
      <c r="C47" s="88">
        <v>0</v>
      </c>
      <c r="D47" s="96">
        <f>[1]MCF!X46</f>
        <v>0.70499999999999996</v>
      </c>
      <c r="E47" s="89">
        <f t="shared" si="0"/>
        <v>0</v>
      </c>
      <c r="F47" s="93">
        <f t="shared" si="1"/>
        <v>0</v>
      </c>
      <c r="G47" s="93">
        <f t="shared" si="2"/>
        <v>0</v>
      </c>
      <c r="H47" s="93">
        <f t="shared" si="3"/>
        <v>0</v>
      </c>
      <c r="I47" s="93">
        <f t="shared" si="4"/>
        <v>0</v>
      </c>
      <c r="J47" s="94">
        <f t="shared" si="5"/>
        <v>0</v>
      </c>
    </row>
    <row r="48" spans="2:10" ht="13" hidden="1" thickBot="1" x14ac:dyDescent="0.3">
      <c r="B48" s="92">
        <f>[1]Amnt_Deposited!B40</f>
        <v>1979</v>
      </c>
      <c r="C48" s="88">
        <v>0</v>
      </c>
      <c r="D48" s="96">
        <f>[1]MCF!X47</f>
        <v>0.70499999999999996</v>
      </c>
      <c r="E48" s="89">
        <f t="shared" si="0"/>
        <v>0</v>
      </c>
      <c r="F48" s="93">
        <f t="shared" si="1"/>
        <v>0</v>
      </c>
      <c r="G48" s="93">
        <f t="shared" si="2"/>
        <v>0</v>
      </c>
      <c r="H48" s="93">
        <f t="shared" si="3"/>
        <v>0</v>
      </c>
      <c r="I48" s="93">
        <f t="shared" si="4"/>
        <v>0</v>
      </c>
      <c r="J48" s="94">
        <f t="shared" si="5"/>
        <v>0</v>
      </c>
    </row>
    <row r="49" spans="2:10" ht="13" hidden="1" thickBot="1" x14ac:dyDescent="0.3">
      <c r="B49" s="92">
        <f>[1]Amnt_Deposited!B41</f>
        <v>1980</v>
      </c>
      <c r="C49" s="88">
        <v>0</v>
      </c>
      <c r="D49" s="96">
        <f>[1]MCF!X48</f>
        <v>0.70499999999999996</v>
      </c>
      <c r="E49" s="89">
        <f t="shared" si="0"/>
        <v>0</v>
      </c>
      <c r="F49" s="93">
        <f t="shared" si="1"/>
        <v>0</v>
      </c>
      <c r="G49" s="93">
        <f t="shared" si="2"/>
        <v>0</v>
      </c>
      <c r="H49" s="93">
        <f t="shared" si="3"/>
        <v>0</v>
      </c>
      <c r="I49" s="93">
        <f t="shared" si="4"/>
        <v>0</v>
      </c>
      <c r="J49" s="94">
        <f t="shared" si="5"/>
        <v>0</v>
      </c>
    </row>
    <row r="50" spans="2:10" ht="13" hidden="1" thickBot="1" x14ac:dyDescent="0.3">
      <c r="B50" s="92">
        <f>[1]Amnt_Deposited!B42</f>
        <v>1981</v>
      </c>
      <c r="C50" s="88">
        <v>0</v>
      </c>
      <c r="D50" s="96">
        <f>[1]MCF!X49</f>
        <v>0.70499999999999996</v>
      </c>
      <c r="E50" s="89">
        <f t="shared" si="0"/>
        <v>0</v>
      </c>
      <c r="F50" s="93">
        <f t="shared" si="1"/>
        <v>0</v>
      </c>
      <c r="G50" s="93">
        <f t="shared" si="2"/>
        <v>0</v>
      </c>
      <c r="H50" s="93">
        <f t="shared" si="3"/>
        <v>0</v>
      </c>
      <c r="I50" s="93">
        <f t="shared" si="4"/>
        <v>0</v>
      </c>
      <c r="J50" s="94">
        <f t="shared" si="5"/>
        <v>0</v>
      </c>
    </row>
    <row r="51" spans="2:10" ht="13" hidden="1" thickBot="1" x14ac:dyDescent="0.3">
      <c r="B51" s="92">
        <f>[1]Amnt_Deposited!B43</f>
        <v>1982</v>
      </c>
      <c r="C51" s="88">
        <v>0</v>
      </c>
      <c r="D51" s="96">
        <f>[1]MCF!X50</f>
        <v>0.70499999999999996</v>
      </c>
      <c r="E51" s="89">
        <f t="shared" ref="E51:E82" si="6">C51*$I$6*$I$7*D51</f>
        <v>0</v>
      </c>
      <c r="F51" s="93">
        <f t="shared" ref="F51:F82" si="7">E51*$I$12</f>
        <v>0</v>
      </c>
      <c r="G51" s="93">
        <f t="shared" ref="G51:G82" si="8">E51*(1-$I$12)</f>
        <v>0</v>
      </c>
      <c r="H51" s="93">
        <f t="shared" ref="H51:H82" si="9">F51+H50*$I$10</f>
        <v>0</v>
      </c>
      <c r="I51" s="93">
        <f t="shared" ref="I51:I82" si="10">H50*(1-$I$10)+G51</f>
        <v>0</v>
      </c>
      <c r="J51" s="94">
        <f t="shared" ref="J51:J68" si="11">I51*CH4_fraction*conv</f>
        <v>0</v>
      </c>
    </row>
    <row r="52" spans="2:10" ht="13" hidden="1" thickBot="1" x14ac:dyDescent="0.3">
      <c r="B52" s="92">
        <f>[1]Amnt_Deposited!B44</f>
        <v>1983</v>
      </c>
      <c r="C52" s="88">
        <v>0</v>
      </c>
      <c r="D52" s="96">
        <f>[1]MCF!X51</f>
        <v>0.70499999999999996</v>
      </c>
      <c r="E52" s="89">
        <f t="shared" si="6"/>
        <v>0</v>
      </c>
      <c r="F52" s="93">
        <f t="shared" si="7"/>
        <v>0</v>
      </c>
      <c r="G52" s="93">
        <f t="shared" si="8"/>
        <v>0</v>
      </c>
      <c r="H52" s="93">
        <f t="shared" si="9"/>
        <v>0</v>
      </c>
      <c r="I52" s="93">
        <f t="shared" si="10"/>
        <v>0</v>
      </c>
      <c r="J52" s="94">
        <f t="shared" si="11"/>
        <v>0</v>
      </c>
    </row>
    <row r="53" spans="2:10" ht="13" hidden="1" thickBot="1" x14ac:dyDescent="0.3">
      <c r="B53" s="92">
        <f>[1]Amnt_Deposited!B45</f>
        <v>1984</v>
      </c>
      <c r="C53" s="88">
        <v>0</v>
      </c>
      <c r="D53" s="96">
        <f>[1]MCF!X52</f>
        <v>0.70499999999999996</v>
      </c>
      <c r="E53" s="89">
        <f t="shared" si="6"/>
        <v>0</v>
      </c>
      <c r="F53" s="93">
        <f t="shared" si="7"/>
        <v>0</v>
      </c>
      <c r="G53" s="93">
        <f t="shared" si="8"/>
        <v>0</v>
      </c>
      <c r="H53" s="93">
        <f t="shared" si="9"/>
        <v>0</v>
      </c>
      <c r="I53" s="93">
        <f t="shared" si="10"/>
        <v>0</v>
      </c>
      <c r="J53" s="94">
        <f t="shared" si="11"/>
        <v>0</v>
      </c>
    </row>
    <row r="54" spans="2:10" ht="13" hidden="1" thickBot="1" x14ac:dyDescent="0.3">
      <c r="B54" s="92">
        <f>[1]Amnt_Deposited!B46</f>
        <v>1985</v>
      </c>
      <c r="C54" s="88">
        <v>0</v>
      </c>
      <c r="D54" s="96">
        <f>[1]MCF!X53</f>
        <v>0.70499999999999996</v>
      </c>
      <c r="E54" s="89">
        <f t="shared" si="6"/>
        <v>0</v>
      </c>
      <c r="F54" s="93">
        <f t="shared" si="7"/>
        <v>0</v>
      </c>
      <c r="G54" s="93">
        <f t="shared" si="8"/>
        <v>0</v>
      </c>
      <c r="H54" s="93">
        <f t="shared" si="9"/>
        <v>0</v>
      </c>
      <c r="I54" s="93">
        <f t="shared" si="10"/>
        <v>0</v>
      </c>
      <c r="J54" s="94">
        <f t="shared" si="11"/>
        <v>0</v>
      </c>
    </row>
    <row r="55" spans="2:10" ht="13" hidden="1" thickBot="1" x14ac:dyDescent="0.3">
      <c r="B55" s="92">
        <f>[1]Amnt_Deposited!B47</f>
        <v>1986</v>
      </c>
      <c r="C55" s="88">
        <v>0</v>
      </c>
      <c r="D55" s="96">
        <f>[1]MCF!X54</f>
        <v>0.70499999999999996</v>
      </c>
      <c r="E55" s="89">
        <f t="shared" si="6"/>
        <v>0</v>
      </c>
      <c r="F55" s="93">
        <f t="shared" si="7"/>
        <v>0</v>
      </c>
      <c r="G55" s="93">
        <f t="shared" si="8"/>
        <v>0</v>
      </c>
      <c r="H55" s="93">
        <f t="shared" si="9"/>
        <v>0</v>
      </c>
      <c r="I55" s="93">
        <f t="shared" si="10"/>
        <v>0</v>
      </c>
      <c r="J55" s="94">
        <f t="shared" si="11"/>
        <v>0</v>
      </c>
    </row>
    <row r="56" spans="2:10" ht="13" hidden="1" thickBot="1" x14ac:dyDescent="0.3">
      <c r="B56" s="92">
        <f>[1]Amnt_Deposited!B48</f>
        <v>1987</v>
      </c>
      <c r="C56" s="88">
        <v>0</v>
      </c>
      <c r="D56" s="96">
        <f>[1]MCF!X55</f>
        <v>0.70499999999999996</v>
      </c>
      <c r="E56" s="89">
        <f t="shared" si="6"/>
        <v>0</v>
      </c>
      <c r="F56" s="93">
        <f t="shared" si="7"/>
        <v>0</v>
      </c>
      <c r="G56" s="93">
        <f t="shared" si="8"/>
        <v>0</v>
      </c>
      <c r="H56" s="93">
        <f t="shared" si="9"/>
        <v>0</v>
      </c>
      <c r="I56" s="93">
        <f t="shared" si="10"/>
        <v>0</v>
      </c>
      <c r="J56" s="94">
        <f t="shared" si="11"/>
        <v>0</v>
      </c>
    </row>
    <row r="57" spans="2:10" ht="13" hidden="1" thickBot="1" x14ac:dyDescent="0.3">
      <c r="B57" s="92">
        <f>[1]Amnt_Deposited!B49</f>
        <v>1988</v>
      </c>
      <c r="C57" s="88">
        <v>0</v>
      </c>
      <c r="D57" s="96">
        <f>[1]MCF!X56</f>
        <v>0.70499999999999996</v>
      </c>
      <c r="E57" s="89">
        <f t="shared" si="6"/>
        <v>0</v>
      </c>
      <c r="F57" s="93">
        <f t="shared" si="7"/>
        <v>0</v>
      </c>
      <c r="G57" s="93">
        <f t="shared" si="8"/>
        <v>0</v>
      </c>
      <c r="H57" s="93">
        <f t="shared" si="9"/>
        <v>0</v>
      </c>
      <c r="I57" s="93">
        <f t="shared" si="10"/>
        <v>0</v>
      </c>
      <c r="J57" s="94">
        <f t="shared" si="11"/>
        <v>0</v>
      </c>
    </row>
    <row r="58" spans="2:10" ht="13" hidden="1" thickBot="1" x14ac:dyDescent="0.3">
      <c r="B58" s="92">
        <f>[1]Amnt_Deposited!B50</f>
        <v>1989</v>
      </c>
      <c r="C58" s="88">
        <v>0</v>
      </c>
      <c r="D58" s="96">
        <f>[1]MCF!X57</f>
        <v>0.70499999999999996</v>
      </c>
      <c r="E58" s="89">
        <f t="shared" si="6"/>
        <v>0</v>
      </c>
      <c r="F58" s="93">
        <f t="shared" si="7"/>
        <v>0</v>
      </c>
      <c r="G58" s="93">
        <f t="shared" si="8"/>
        <v>0</v>
      </c>
      <c r="H58" s="93">
        <f t="shared" si="9"/>
        <v>0</v>
      </c>
      <c r="I58" s="93">
        <f t="shared" si="10"/>
        <v>0</v>
      </c>
      <c r="J58" s="94">
        <f t="shared" si="11"/>
        <v>0</v>
      </c>
    </row>
    <row r="59" spans="2:10" ht="13" hidden="1" thickBot="1" x14ac:dyDescent="0.3">
      <c r="B59" s="92">
        <f>[1]Amnt_Deposited!B51</f>
        <v>1990</v>
      </c>
      <c r="C59" s="88">
        <v>0</v>
      </c>
      <c r="D59" s="96">
        <f>[1]MCF!X58</f>
        <v>0.70499999999999996</v>
      </c>
      <c r="E59" s="89">
        <f t="shared" si="6"/>
        <v>0</v>
      </c>
      <c r="F59" s="93">
        <f t="shared" si="7"/>
        <v>0</v>
      </c>
      <c r="G59" s="93">
        <f t="shared" si="8"/>
        <v>0</v>
      </c>
      <c r="H59" s="93">
        <f t="shared" si="9"/>
        <v>0</v>
      </c>
      <c r="I59" s="93">
        <f t="shared" si="10"/>
        <v>0</v>
      </c>
      <c r="J59" s="94">
        <f t="shared" si="11"/>
        <v>0</v>
      </c>
    </row>
    <row r="60" spans="2:10" ht="13" hidden="1" thickBot="1" x14ac:dyDescent="0.3">
      <c r="B60" s="92">
        <f>[1]Amnt_Deposited!B52</f>
        <v>1991</v>
      </c>
      <c r="C60" s="88">
        <v>0</v>
      </c>
      <c r="D60" s="96">
        <f>[1]MCF!X59</f>
        <v>0.70499999999999996</v>
      </c>
      <c r="E60" s="89">
        <f t="shared" si="6"/>
        <v>0</v>
      </c>
      <c r="F60" s="93">
        <f t="shared" si="7"/>
        <v>0</v>
      </c>
      <c r="G60" s="93">
        <f t="shared" si="8"/>
        <v>0</v>
      </c>
      <c r="H60" s="93">
        <f t="shared" si="9"/>
        <v>0</v>
      </c>
      <c r="I60" s="93">
        <f t="shared" si="10"/>
        <v>0</v>
      </c>
      <c r="J60" s="94">
        <f t="shared" si="11"/>
        <v>0</v>
      </c>
    </row>
    <row r="61" spans="2:10" ht="13" hidden="1" thickBot="1" x14ac:dyDescent="0.3">
      <c r="B61" s="92">
        <f>[1]Amnt_Deposited!B53</f>
        <v>1992</v>
      </c>
      <c r="C61" s="88">
        <v>0</v>
      </c>
      <c r="D61" s="96">
        <f>[1]MCF!X60</f>
        <v>0.70499999999999996</v>
      </c>
      <c r="E61" s="89">
        <f t="shared" si="6"/>
        <v>0</v>
      </c>
      <c r="F61" s="93">
        <f t="shared" si="7"/>
        <v>0</v>
      </c>
      <c r="G61" s="93">
        <f t="shared" si="8"/>
        <v>0</v>
      </c>
      <c r="H61" s="93">
        <f t="shared" si="9"/>
        <v>0</v>
      </c>
      <c r="I61" s="93">
        <f t="shared" si="10"/>
        <v>0</v>
      </c>
      <c r="J61" s="94">
        <f t="shared" si="11"/>
        <v>0</v>
      </c>
    </row>
    <row r="62" spans="2:10" ht="13" hidden="1" thickBot="1" x14ac:dyDescent="0.3">
      <c r="B62" s="92">
        <f>[1]Amnt_Deposited!B54</f>
        <v>1993</v>
      </c>
      <c r="C62" s="88">
        <v>0</v>
      </c>
      <c r="D62" s="96">
        <f>[1]MCF!X61</f>
        <v>0.70499999999999996</v>
      </c>
      <c r="E62" s="89">
        <f t="shared" si="6"/>
        <v>0</v>
      </c>
      <c r="F62" s="93">
        <f t="shared" si="7"/>
        <v>0</v>
      </c>
      <c r="G62" s="93">
        <f t="shared" si="8"/>
        <v>0</v>
      </c>
      <c r="H62" s="93">
        <f t="shared" si="9"/>
        <v>0</v>
      </c>
      <c r="I62" s="93">
        <f t="shared" si="10"/>
        <v>0</v>
      </c>
      <c r="J62" s="94">
        <f t="shared" si="11"/>
        <v>0</v>
      </c>
    </row>
    <row r="63" spans="2:10" ht="13" hidden="1" thickBot="1" x14ac:dyDescent="0.3">
      <c r="B63" s="92">
        <f>[1]Amnt_Deposited!B55</f>
        <v>1994</v>
      </c>
      <c r="C63" s="88">
        <v>0</v>
      </c>
      <c r="D63" s="96">
        <f>[1]MCF!X62</f>
        <v>0.70499999999999996</v>
      </c>
      <c r="E63" s="89">
        <f t="shared" si="6"/>
        <v>0</v>
      </c>
      <c r="F63" s="93">
        <f t="shared" si="7"/>
        <v>0</v>
      </c>
      <c r="G63" s="93">
        <f t="shared" si="8"/>
        <v>0</v>
      </c>
      <c r="H63" s="93">
        <f t="shared" si="9"/>
        <v>0</v>
      </c>
      <c r="I63" s="93">
        <f t="shared" si="10"/>
        <v>0</v>
      </c>
      <c r="J63" s="94">
        <f t="shared" si="11"/>
        <v>0</v>
      </c>
    </row>
    <row r="64" spans="2:10" ht="13" hidden="1" thickBot="1" x14ac:dyDescent="0.3">
      <c r="B64" s="92">
        <f>[1]Amnt_Deposited!B56</f>
        <v>1995</v>
      </c>
      <c r="C64" s="88">
        <v>0</v>
      </c>
      <c r="D64" s="96">
        <f>[1]MCF!X63</f>
        <v>0.70499999999999996</v>
      </c>
      <c r="E64" s="89">
        <f t="shared" si="6"/>
        <v>0</v>
      </c>
      <c r="F64" s="93">
        <f t="shared" si="7"/>
        <v>0</v>
      </c>
      <c r="G64" s="93">
        <f t="shared" si="8"/>
        <v>0</v>
      </c>
      <c r="H64" s="93">
        <f t="shared" si="9"/>
        <v>0</v>
      </c>
      <c r="I64" s="93">
        <f t="shared" si="10"/>
        <v>0</v>
      </c>
      <c r="J64" s="94">
        <f t="shared" si="11"/>
        <v>0</v>
      </c>
    </row>
    <row r="65" spans="2:10" ht="13" hidden="1" thickBot="1" x14ac:dyDescent="0.3">
      <c r="B65" s="92">
        <f>[1]Amnt_Deposited!B57</f>
        <v>1996</v>
      </c>
      <c r="C65" s="88">
        <v>0</v>
      </c>
      <c r="D65" s="96">
        <f>[1]MCF!X64</f>
        <v>0.70499999999999996</v>
      </c>
      <c r="E65" s="89">
        <f t="shared" si="6"/>
        <v>0</v>
      </c>
      <c r="F65" s="93">
        <f t="shared" si="7"/>
        <v>0</v>
      </c>
      <c r="G65" s="93">
        <f t="shared" si="8"/>
        <v>0</v>
      </c>
      <c r="H65" s="93">
        <f t="shared" si="9"/>
        <v>0</v>
      </c>
      <c r="I65" s="93">
        <f t="shared" si="10"/>
        <v>0</v>
      </c>
      <c r="J65" s="94">
        <f t="shared" si="11"/>
        <v>0</v>
      </c>
    </row>
    <row r="66" spans="2:10" ht="13" hidden="1" thickBot="1" x14ac:dyDescent="0.3">
      <c r="B66" s="92">
        <f>[1]Amnt_Deposited!B58</f>
        <v>1997</v>
      </c>
      <c r="C66" s="88">
        <v>0</v>
      </c>
      <c r="D66" s="96">
        <f>[1]MCF!X65</f>
        <v>0.70499999999999996</v>
      </c>
      <c r="E66" s="89">
        <f t="shared" si="6"/>
        <v>0</v>
      </c>
      <c r="F66" s="93">
        <f t="shared" si="7"/>
        <v>0</v>
      </c>
      <c r="G66" s="93">
        <f t="shared" si="8"/>
        <v>0</v>
      </c>
      <c r="H66" s="93">
        <f t="shared" si="9"/>
        <v>0</v>
      </c>
      <c r="I66" s="93">
        <f t="shared" si="10"/>
        <v>0</v>
      </c>
      <c r="J66" s="94">
        <f t="shared" si="11"/>
        <v>0</v>
      </c>
    </row>
    <row r="67" spans="2:10" ht="13" hidden="1" thickBot="1" x14ac:dyDescent="0.3">
      <c r="B67" s="92">
        <f>[1]Amnt_Deposited!B59</f>
        <v>1998</v>
      </c>
      <c r="C67" s="88">
        <v>0</v>
      </c>
      <c r="D67" s="96">
        <f>[1]MCF!X66</f>
        <v>0.70499999999999996</v>
      </c>
      <c r="E67" s="89">
        <f t="shared" si="6"/>
        <v>0</v>
      </c>
      <c r="F67" s="93">
        <f t="shared" si="7"/>
        <v>0</v>
      </c>
      <c r="G67" s="93">
        <f t="shared" si="8"/>
        <v>0</v>
      </c>
      <c r="H67" s="93">
        <f t="shared" si="9"/>
        <v>0</v>
      </c>
      <c r="I67" s="93">
        <f t="shared" si="10"/>
        <v>0</v>
      </c>
      <c r="J67" s="94">
        <f t="shared" si="11"/>
        <v>0</v>
      </c>
    </row>
    <row r="68" spans="2:10" ht="13" hidden="1" thickBot="1" x14ac:dyDescent="0.3">
      <c r="B68" s="92">
        <f>[1]Amnt_Deposited!B60</f>
        <v>1999</v>
      </c>
      <c r="C68" s="88">
        <v>0</v>
      </c>
      <c r="D68" s="96">
        <f>[1]MCF!X67</f>
        <v>0.70499999999999996</v>
      </c>
      <c r="E68" s="89">
        <f t="shared" si="6"/>
        <v>0</v>
      </c>
      <c r="F68" s="93">
        <f t="shared" si="7"/>
        <v>0</v>
      </c>
      <c r="G68" s="93">
        <f t="shared" si="8"/>
        <v>0</v>
      </c>
      <c r="H68" s="93">
        <f t="shared" si="9"/>
        <v>0</v>
      </c>
      <c r="I68" s="93">
        <f t="shared" si="10"/>
        <v>0</v>
      </c>
      <c r="J68" s="94">
        <f t="shared" si="11"/>
        <v>0</v>
      </c>
    </row>
    <row r="69" spans="2:10" ht="13" thickBot="1" x14ac:dyDescent="0.3">
      <c r="B69" s="92">
        <f>'Emissioni CH4'!A5</f>
        <v>2000</v>
      </c>
      <c r="C69" s="88">
        <f>'Emissioni CH4'!$B5*Calcolo!$I$5</f>
        <v>0</v>
      </c>
      <c r="D69" s="96">
        <f>Calcolo!$L$12</f>
        <v>0.5</v>
      </c>
      <c r="E69" s="89">
        <f t="shared" si="6"/>
        <v>0</v>
      </c>
      <c r="F69" s="93">
        <f t="shared" si="7"/>
        <v>0</v>
      </c>
      <c r="G69" s="93">
        <f t="shared" si="8"/>
        <v>0</v>
      </c>
      <c r="H69" s="93">
        <f t="shared" si="9"/>
        <v>0</v>
      </c>
      <c r="I69" s="93">
        <f t="shared" si="10"/>
        <v>0</v>
      </c>
      <c r="J69" s="94">
        <f>I69*$I$13*16/12</f>
        <v>0</v>
      </c>
    </row>
    <row r="70" spans="2:10" ht="13" thickBot="1" x14ac:dyDescent="0.3">
      <c r="B70" s="92">
        <f>'Emissioni CH4'!A6</f>
        <v>2001</v>
      </c>
      <c r="C70" s="88">
        <f>'Emissioni CH4'!$B6*Calcolo!$I$5</f>
        <v>0</v>
      </c>
      <c r="D70" s="96">
        <f>Calcolo!$L$12</f>
        <v>0.5</v>
      </c>
      <c r="E70" s="89">
        <f t="shared" si="6"/>
        <v>0</v>
      </c>
      <c r="F70" s="93">
        <f t="shared" si="7"/>
        <v>0</v>
      </c>
      <c r="G70" s="93">
        <f t="shared" si="8"/>
        <v>0</v>
      </c>
      <c r="H70" s="93">
        <f t="shared" si="9"/>
        <v>0</v>
      </c>
      <c r="I70" s="93">
        <f t="shared" si="10"/>
        <v>0</v>
      </c>
      <c r="J70" s="94">
        <f t="shared" ref="J70:J99" si="12">I70*$I$13*16/12</f>
        <v>0</v>
      </c>
    </row>
    <row r="71" spans="2:10" ht="13" thickBot="1" x14ac:dyDescent="0.3">
      <c r="B71" s="92">
        <f>'Emissioni CH4'!A7</f>
        <v>2002</v>
      </c>
      <c r="C71" s="88">
        <f>'Emissioni CH4'!$B7*Calcolo!$I$5</f>
        <v>0</v>
      </c>
      <c r="D71" s="96">
        <f>Calcolo!$L$12</f>
        <v>0.5</v>
      </c>
      <c r="E71" s="89">
        <f t="shared" si="6"/>
        <v>0</v>
      </c>
      <c r="F71" s="93">
        <f t="shared" si="7"/>
        <v>0</v>
      </c>
      <c r="G71" s="93">
        <f t="shared" si="8"/>
        <v>0</v>
      </c>
      <c r="H71" s="93">
        <f t="shared" si="9"/>
        <v>0</v>
      </c>
      <c r="I71" s="93">
        <f t="shared" si="10"/>
        <v>0</v>
      </c>
      <c r="J71" s="94">
        <f t="shared" si="12"/>
        <v>0</v>
      </c>
    </row>
    <row r="72" spans="2:10" ht="13" thickBot="1" x14ac:dyDescent="0.3">
      <c r="B72" s="92">
        <f>'Emissioni CH4'!A8</f>
        <v>2003</v>
      </c>
      <c r="C72" s="88">
        <f>'Emissioni CH4'!$B8*Calcolo!$I$5</f>
        <v>0</v>
      </c>
      <c r="D72" s="96">
        <f>Calcolo!$L$12</f>
        <v>0.5</v>
      </c>
      <c r="E72" s="89">
        <f t="shared" si="6"/>
        <v>0</v>
      </c>
      <c r="F72" s="93">
        <f t="shared" si="7"/>
        <v>0</v>
      </c>
      <c r="G72" s="93">
        <f t="shared" si="8"/>
        <v>0</v>
      </c>
      <c r="H72" s="93">
        <f t="shared" si="9"/>
        <v>0</v>
      </c>
      <c r="I72" s="93">
        <f t="shared" si="10"/>
        <v>0</v>
      </c>
      <c r="J72" s="94">
        <f t="shared" si="12"/>
        <v>0</v>
      </c>
    </row>
    <row r="73" spans="2:10" ht="13" thickBot="1" x14ac:dyDescent="0.3">
      <c r="B73" s="92">
        <f>'Emissioni CH4'!A9</f>
        <v>2004</v>
      </c>
      <c r="C73" s="88">
        <f>'Emissioni CH4'!$B9*Calcolo!$I$5</f>
        <v>0</v>
      </c>
      <c r="D73" s="96">
        <f>Calcolo!$L$12</f>
        <v>0.5</v>
      </c>
      <c r="E73" s="89">
        <f t="shared" si="6"/>
        <v>0</v>
      </c>
      <c r="F73" s="93">
        <f t="shared" si="7"/>
        <v>0</v>
      </c>
      <c r="G73" s="93">
        <f t="shared" si="8"/>
        <v>0</v>
      </c>
      <c r="H73" s="93">
        <f t="shared" si="9"/>
        <v>0</v>
      </c>
      <c r="I73" s="93">
        <f t="shared" si="10"/>
        <v>0</v>
      </c>
      <c r="J73" s="94">
        <f t="shared" si="12"/>
        <v>0</v>
      </c>
    </row>
    <row r="74" spans="2:10" ht="13" thickBot="1" x14ac:dyDescent="0.3">
      <c r="B74" s="92">
        <f>'Emissioni CH4'!A10</f>
        <v>2005</v>
      </c>
      <c r="C74" s="88">
        <f>'Emissioni CH4'!$B10*Calcolo!$I$5</f>
        <v>0</v>
      </c>
      <c r="D74" s="96">
        <f>Calcolo!$L$12</f>
        <v>0.5</v>
      </c>
      <c r="E74" s="89">
        <f t="shared" si="6"/>
        <v>0</v>
      </c>
      <c r="F74" s="93">
        <f t="shared" si="7"/>
        <v>0</v>
      </c>
      <c r="G74" s="93">
        <f t="shared" si="8"/>
        <v>0</v>
      </c>
      <c r="H74" s="93">
        <f t="shared" si="9"/>
        <v>0</v>
      </c>
      <c r="I74" s="93">
        <f t="shared" si="10"/>
        <v>0</v>
      </c>
      <c r="J74" s="94">
        <f t="shared" si="12"/>
        <v>0</v>
      </c>
    </row>
    <row r="75" spans="2:10" ht="13" thickBot="1" x14ac:dyDescent="0.3">
      <c r="B75" s="92">
        <f>'Emissioni CH4'!A11</f>
        <v>2006</v>
      </c>
      <c r="C75" s="88">
        <f>'Emissioni CH4'!$B11*Calcolo!$I$5</f>
        <v>0</v>
      </c>
      <c r="D75" s="96">
        <f>Calcolo!$L$12</f>
        <v>0.5</v>
      </c>
      <c r="E75" s="89">
        <f t="shared" si="6"/>
        <v>0</v>
      </c>
      <c r="F75" s="93">
        <f t="shared" si="7"/>
        <v>0</v>
      </c>
      <c r="G75" s="93">
        <f t="shared" si="8"/>
        <v>0</v>
      </c>
      <c r="H75" s="93">
        <f t="shared" si="9"/>
        <v>0</v>
      </c>
      <c r="I75" s="93">
        <f t="shared" si="10"/>
        <v>0</v>
      </c>
      <c r="J75" s="94">
        <f t="shared" si="12"/>
        <v>0</v>
      </c>
    </row>
    <row r="76" spans="2:10" ht="13" thickBot="1" x14ac:dyDescent="0.3">
      <c r="B76" s="92">
        <f>'Emissioni CH4'!A12</f>
        <v>2007</v>
      </c>
      <c r="C76" s="88">
        <f>'Emissioni CH4'!$B12*Calcolo!$I$5</f>
        <v>0</v>
      </c>
      <c r="D76" s="96">
        <f>Calcolo!$L$12</f>
        <v>0.5</v>
      </c>
      <c r="E76" s="89">
        <f t="shared" si="6"/>
        <v>0</v>
      </c>
      <c r="F76" s="93">
        <f t="shared" si="7"/>
        <v>0</v>
      </c>
      <c r="G76" s="93">
        <f t="shared" si="8"/>
        <v>0</v>
      </c>
      <c r="H76" s="93">
        <f t="shared" si="9"/>
        <v>0</v>
      </c>
      <c r="I76" s="93">
        <f t="shared" si="10"/>
        <v>0</v>
      </c>
      <c r="J76" s="94">
        <f t="shared" si="12"/>
        <v>0</v>
      </c>
    </row>
    <row r="77" spans="2:10" ht="13" thickBot="1" x14ac:dyDescent="0.3">
      <c r="B77" s="92">
        <f>'Emissioni CH4'!A13</f>
        <v>2008</v>
      </c>
      <c r="C77" s="88">
        <f>'Emissioni CH4'!$B13*Calcolo!$I$5</f>
        <v>0</v>
      </c>
      <c r="D77" s="96">
        <f>Calcolo!$L$12</f>
        <v>0.5</v>
      </c>
      <c r="E77" s="89">
        <f t="shared" si="6"/>
        <v>0</v>
      </c>
      <c r="F77" s="93">
        <f t="shared" si="7"/>
        <v>0</v>
      </c>
      <c r="G77" s="93">
        <f t="shared" si="8"/>
        <v>0</v>
      </c>
      <c r="H77" s="93">
        <f t="shared" si="9"/>
        <v>0</v>
      </c>
      <c r="I77" s="93">
        <f t="shared" si="10"/>
        <v>0</v>
      </c>
      <c r="J77" s="94">
        <f t="shared" si="12"/>
        <v>0</v>
      </c>
    </row>
    <row r="78" spans="2:10" ht="13" thickBot="1" x14ac:dyDescent="0.3">
      <c r="B78" s="92">
        <f>'Emissioni CH4'!A14</f>
        <v>2009</v>
      </c>
      <c r="C78" s="88">
        <f>'Emissioni CH4'!$B14*Calcolo!$I$5</f>
        <v>0</v>
      </c>
      <c r="D78" s="96">
        <f>Calcolo!$L$12</f>
        <v>0.5</v>
      </c>
      <c r="E78" s="89">
        <f t="shared" si="6"/>
        <v>0</v>
      </c>
      <c r="F78" s="93">
        <f t="shared" si="7"/>
        <v>0</v>
      </c>
      <c r="G78" s="93">
        <f t="shared" si="8"/>
        <v>0</v>
      </c>
      <c r="H78" s="93">
        <f t="shared" si="9"/>
        <v>0</v>
      </c>
      <c r="I78" s="93">
        <f t="shared" si="10"/>
        <v>0</v>
      </c>
      <c r="J78" s="94">
        <f t="shared" si="12"/>
        <v>0</v>
      </c>
    </row>
    <row r="79" spans="2:10" ht="13" thickBot="1" x14ac:dyDescent="0.3">
      <c r="B79" s="92">
        <f>'Emissioni CH4'!A15</f>
        <v>2010</v>
      </c>
      <c r="C79" s="88">
        <f>'Emissioni CH4'!$B15*Calcolo!$I$5</f>
        <v>0</v>
      </c>
      <c r="D79" s="96">
        <f>Calcolo!$L$12</f>
        <v>0.5</v>
      </c>
      <c r="E79" s="89">
        <f t="shared" si="6"/>
        <v>0</v>
      </c>
      <c r="F79" s="93">
        <f t="shared" si="7"/>
        <v>0</v>
      </c>
      <c r="G79" s="93">
        <f t="shared" si="8"/>
        <v>0</v>
      </c>
      <c r="H79" s="93">
        <f t="shared" si="9"/>
        <v>0</v>
      </c>
      <c r="I79" s="93">
        <f t="shared" si="10"/>
        <v>0</v>
      </c>
      <c r="J79" s="94">
        <f t="shared" si="12"/>
        <v>0</v>
      </c>
    </row>
    <row r="80" spans="2:10" ht="13" thickBot="1" x14ac:dyDescent="0.3">
      <c r="B80" s="92">
        <f>'Emissioni CH4'!A16</f>
        <v>2011</v>
      </c>
      <c r="C80" s="88">
        <f>'Emissioni CH4'!$B16*Calcolo!$I$5</f>
        <v>0</v>
      </c>
      <c r="D80" s="96">
        <f>Calcolo!$L$12</f>
        <v>0.5</v>
      </c>
      <c r="E80" s="89">
        <f t="shared" si="6"/>
        <v>0</v>
      </c>
      <c r="F80" s="93">
        <f t="shared" si="7"/>
        <v>0</v>
      </c>
      <c r="G80" s="93">
        <f t="shared" si="8"/>
        <v>0</v>
      </c>
      <c r="H80" s="93">
        <f t="shared" si="9"/>
        <v>0</v>
      </c>
      <c r="I80" s="93">
        <f t="shared" si="10"/>
        <v>0</v>
      </c>
      <c r="J80" s="94">
        <f t="shared" si="12"/>
        <v>0</v>
      </c>
    </row>
    <row r="81" spans="2:10" ht="13" thickBot="1" x14ac:dyDescent="0.3">
      <c r="B81" s="92">
        <f>'Emissioni CH4'!A17</f>
        <v>2012</v>
      </c>
      <c r="C81" s="88">
        <f>'Emissioni CH4'!$B17*Calcolo!$I$5</f>
        <v>0</v>
      </c>
      <c r="D81" s="96">
        <f>Calcolo!$L$12</f>
        <v>0.5</v>
      </c>
      <c r="E81" s="89">
        <f t="shared" si="6"/>
        <v>0</v>
      </c>
      <c r="F81" s="93">
        <f t="shared" si="7"/>
        <v>0</v>
      </c>
      <c r="G81" s="93">
        <f t="shared" si="8"/>
        <v>0</v>
      </c>
      <c r="H81" s="93">
        <f t="shared" si="9"/>
        <v>0</v>
      </c>
      <c r="I81" s="93">
        <f t="shared" si="10"/>
        <v>0</v>
      </c>
      <c r="J81" s="94">
        <f t="shared" si="12"/>
        <v>0</v>
      </c>
    </row>
    <row r="82" spans="2:10" ht="13" thickBot="1" x14ac:dyDescent="0.3">
      <c r="B82" s="92">
        <f>'Emissioni CH4'!A18</f>
        <v>2013</v>
      </c>
      <c r="C82" s="88">
        <f>'Emissioni CH4'!$B18*Calcolo!$I$5</f>
        <v>0</v>
      </c>
      <c r="D82" s="96">
        <f>Calcolo!$L$12</f>
        <v>0.5</v>
      </c>
      <c r="E82" s="89">
        <f t="shared" si="6"/>
        <v>0</v>
      </c>
      <c r="F82" s="93">
        <f t="shared" si="7"/>
        <v>0</v>
      </c>
      <c r="G82" s="93">
        <f t="shared" si="8"/>
        <v>0</v>
      </c>
      <c r="H82" s="93">
        <f t="shared" si="9"/>
        <v>0</v>
      </c>
      <c r="I82" s="93">
        <f t="shared" si="10"/>
        <v>0</v>
      </c>
      <c r="J82" s="94">
        <f t="shared" si="12"/>
        <v>0</v>
      </c>
    </row>
    <row r="83" spans="2:10" ht="13" thickBot="1" x14ac:dyDescent="0.3">
      <c r="B83" s="92">
        <f>'Emissioni CH4'!A19</f>
        <v>2014</v>
      </c>
      <c r="C83" s="88">
        <f>'Emissioni CH4'!$B19*Calcolo!$I$5</f>
        <v>0</v>
      </c>
      <c r="D83" s="96">
        <f>Calcolo!$L$12</f>
        <v>0.5</v>
      </c>
      <c r="E83" s="89">
        <f t="shared" ref="E83:E99" si="13">C83*$I$6*$I$7*D83</f>
        <v>0</v>
      </c>
      <c r="F83" s="93">
        <f t="shared" ref="F83:F99" si="14">E83*$I$12</f>
        <v>0</v>
      </c>
      <c r="G83" s="93">
        <f t="shared" ref="G83:G99" si="15">E83*(1-$I$12)</f>
        <v>0</v>
      </c>
      <c r="H83" s="93">
        <f t="shared" ref="H83:H99" si="16">F83+H82*$I$10</f>
        <v>0</v>
      </c>
      <c r="I83" s="93">
        <f t="shared" ref="I83:I99" si="17">H82*(1-$I$10)+G83</f>
        <v>0</v>
      </c>
      <c r="J83" s="94">
        <f t="shared" si="12"/>
        <v>0</v>
      </c>
    </row>
    <row r="84" spans="2:10" ht="13" thickBot="1" x14ac:dyDescent="0.3">
      <c r="B84" s="92">
        <f>'Emissioni CH4'!A20</f>
        <v>2015</v>
      </c>
      <c r="C84" s="88">
        <f>'Emissioni CH4'!$B20*Calcolo!$I$5</f>
        <v>0</v>
      </c>
      <c r="D84" s="96">
        <f>Calcolo!$L$12</f>
        <v>0.5</v>
      </c>
      <c r="E84" s="89">
        <f t="shared" si="13"/>
        <v>0</v>
      </c>
      <c r="F84" s="93">
        <f t="shared" si="14"/>
        <v>0</v>
      </c>
      <c r="G84" s="93">
        <f t="shared" si="15"/>
        <v>0</v>
      </c>
      <c r="H84" s="93">
        <f t="shared" si="16"/>
        <v>0</v>
      </c>
      <c r="I84" s="93">
        <f t="shared" si="17"/>
        <v>0</v>
      </c>
      <c r="J84" s="94">
        <f t="shared" si="12"/>
        <v>0</v>
      </c>
    </row>
    <row r="85" spans="2:10" ht="13" thickBot="1" x14ac:dyDescent="0.3">
      <c r="B85" s="92">
        <f>'Emissioni CH4'!A21</f>
        <v>2016</v>
      </c>
      <c r="C85" s="88">
        <f>'Emissioni CH4'!$B21*Calcolo!$I$5</f>
        <v>0</v>
      </c>
      <c r="D85" s="96">
        <f>Calcolo!$L$12</f>
        <v>0.5</v>
      </c>
      <c r="E85" s="89">
        <f t="shared" si="13"/>
        <v>0</v>
      </c>
      <c r="F85" s="93">
        <f t="shared" si="14"/>
        <v>0</v>
      </c>
      <c r="G85" s="93">
        <f t="shared" si="15"/>
        <v>0</v>
      </c>
      <c r="H85" s="93">
        <f t="shared" si="16"/>
        <v>0</v>
      </c>
      <c r="I85" s="93">
        <f t="shared" si="17"/>
        <v>0</v>
      </c>
      <c r="J85" s="94">
        <f t="shared" si="12"/>
        <v>0</v>
      </c>
    </row>
    <row r="86" spans="2:10" ht="13" thickBot="1" x14ac:dyDescent="0.3">
      <c r="B86" s="92">
        <f>'Emissioni CH4'!A22</f>
        <v>2017</v>
      </c>
      <c r="C86" s="88">
        <f>'Emissioni CH4'!$B22*Calcolo!$I$5</f>
        <v>0</v>
      </c>
      <c r="D86" s="96">
        <f>Calcolo!$L$12</f>
        <v>0.5</v>
      </c>
      <c r="E86" s="89">
        <f t="shared" si="13"/>
        <v>0</v>
      </c>
      <c r="F86" s="93">
        <f t="shared" si="14"/>
        <v>0</v>
      </c>
      <c r="G86" s="93">
        <f t="shared" si="15"/>
        <v>0</v>
      </c>
      <c r="H86" s="93">
        <f t="shared" si="16"/>
        <v>0</v>
      </c>
      <c r="I86" s="93">
        <f t="shared" si="17"/>
        <v>0</v>
      </c>
      <c r="J86" s="94">
        <f t="shared" si="12"/>
        <v>0</v>
      </c>
    </row>
    <row r="87" spans="2:10" ht="13" thickBot="1" x14ac:dyDescent="0.3">
      <c r="B87" s="92">
        <f>'Emissioni CH4'!A23</f>
        <v>2018</v>
      </c>
      <c r="C87" s="88">
        <f>'Emissioni CH4'!$B23*Calcolo!$I$5</f>
        <v>0</v>
      </c>
      <c r="D87" s="96">
        <f>Calcolo!$L$12</f>
        <v>0.5</v>
      </c>
      <c r="E87" s="89">
        <f t="shared" si="13"/>
        <v>0</v>
      </c>
      <c r="F87" s="93">
        <f t="shared" si="14"/>
        <v>0</v>
      </c>
      <c r="G87" s="93">
        <f t="shared" si="15"/>
        <v>0</v>
      </c>
      <c r="H87" s="93">
        <f t="shared" si="16"/>
        <v>0</v>
      </c>
      <c r="I87" s="93">
        <f t="shared" si="17"/>
        <v>0</v>
      </c>
      <c r="J87" s="94">
        <f t="shared" si="12"/>
        <v>0</v>
      </c>
    </row>
    <row r="88" spans="2:10" ht="13" thickBot="1" x14ac:dyDescent="0.3">
      <c r="B88" s="92">
        <f>'Emissioni CH4'!A24</f>
        <v>2019</v>
      </c>
      <c r="C88" s="88">
        <f>'Emissioni CH4'!$B24*Calcolo!$I$5</f>
        <v>0</v>
      </c>
      <c r="D88" s="96">
        <f>Calcolo!$L$12</f>
        <v>0.5</v>
      </c>
      <c r="E88" s="89">
        <f t="shared" si="13"/>
        <v>0</v>
      </c>
      <c r="F88" s="93">
        <f t="shared" si="14"/>
        <v>0</v>
      </c>
      <c r="G88" s="93">
        <f t="shared" si="15"/>
        <v>0</v>
      </c>
      <c r="H88" s="93">
        <f t="shared" si="16"/>
        <v>0</v>
      </c>
      <c r="I88" s="93">
        <f t="shared" si="17"/>
        <v>0</v>
      </c>
      <c r="J88" s="94">
        <f t="shared" si="12"/>
        <v>0</v>
      </c>
    </row>
    <row r="89" spans="2:10" ht="13" thickBot="1" x14ac:dyDescent="0.3">
      <c r="B89" s="92">
        <f>'Emissioni CH4'!A25</f>
        <v>2020</v>
      </c>
      <c r="C89" s="88">
        <f>'Emissioni CH4'!$B25*Calcolo!$I$5</f>
        <v>0</v>
      </c>
      <c r="D89" s="96">
        <f>Calcolo!$L$12</f>
        <v>0.5</v>
      </c>
      <c r="E89" s="89">
        <f t="shared" si="13"/>
        <v>0</v>
      </c>
      <c r="F89" s="93">
        <f t="shared" si="14"/>
        <v>0</v>
      </c>
      <c r="G89" s="93">
        <f t="shared" si="15"/>
        <v>0</v>
      </c>
      <c r="H89" s="93">
        <f t="shared" si="16"/>
        <v>0</v>
      </c>
      <c r="I89" s="93">
        <f t="shared" si="17"/>
        <v>0</v>
      </c>
      <c r="J89" s="94">
        <f t="shared" si="12"/>
        <v>0</v>
      </c>
    </row>
    <row r="90" spans="2:10" ht="13" thickBot="1" x14ac:dyDescent="0.3">
      <c r="B90" s="92">
        <f>'Emissioni CH4'!A26</f>
        <v>2021</v>
      </c>
      <c r="C90" s="88">
        <f>'Emissioni CH4'!$B26*Calcolo!$I$5</f>
        <v>0</v>
      </c>
      <c r="D90" s="96">
        <f>Calcolo!$L$12</f>
        <v>0.5</v>
      </c>
      <c r="E90" s="89">
        <f t="shared" si="13"/>
        <v>0</v>
      </c>
      <c r="F90" s="93">
        <f t="shared" si="14"/>
        <v>0</v>
      </c>
      <c r="G90" s="93">
        <f t="shared" si="15"/>
        <v>0</v>
      </c>
      <c r="H90" s="93">
        <f t="shared" si="16"/>
        <v>0</v>
      </c>
      <c r="I90" s="93">
        <f t="shared" si="17"/>
        <v>0</v>
      </c>
      <c r="J90" s="94">
        <f t="shared" si="12"/>
        <v>0</v>
      </c>
    </row>
    <row r="91" spans="2:10" ht="13" thickBot="1" x14ac:dyDescent="0.3">
      <c r="B91" s="92">
        <f>'Emissioni CH4'!A27</f>
        <v>2022</v>
      </c>
      <c r="C91" s="88">
        <f>'Emissioni CH4'!$B27*Calcolo!$I$5</f>
        <v>0</v>
      </c>
      <c r="D91" s="96">
        <f>Calcolo!$L$12</f>
        <v>0.5</v>
      </c>
      <c r="E91" s="89">
        <f t="shared" si="13"/>
        <v>0</v>
      </c>
      <c r="F91" s="93">
        <f t="shared" si="14"/>
        <v>0</v>
      </c>
      <c r="G91" s="93">
        <f t="shared" si="15"/>
        <v>0</v>
      </c>
      <c r="H91" s="93">
        <f t="shared" si="16"/>
        <v>0</v>
      </c>
      <c r="I91" s="93">
        <f t="shared" si="17"/>
        <v>0</v>
      </c>
      <c r="J91" s="94">
        <f t="shared" si="12"/>
        <v>0</v>
      </c>
    </row>
    <row r="92" spans="2:10" ht="13" thickBot="1" x14ac:dyDescent="0.3">
      <c r="B92" s="92">
        <f>'Emissioni CH4'!A28</f>
        <v>2023</v>
      </c>
      <c r="C92" s="88">
        <f>'Emissioni CH4'!$B28*Calcolo!$I$5</f>
        <v>0</v>
      </c>
      <c r="D92" s="96">
        <f>Calcolo!$L$12</f>
        <v>0.5</v>
      </c>
      <c r="E92" s="89">
        <f t="shared" si="13"/>
        <v>0</v>
      </c>
      <c r="F92" s="93">
        <f t="shared" si="14"/>
        <v>0</v>
      </c>
      <c r="G92" s="93">
        <f t="shared" si="15"/>
        <v>0</v>
      </c>
      <c r="H92" s="93">
        <f t="shared" si="16"/>
        <v>0</v>
      </c>
      <c r="I92" s="93">
        <f t="shared" si="17"/>
        <v>0</v>
      </c>
      <c r="J92" s="94">
        <f t="shared" si="12"/>
        <v>0</v>
      </c>
    </row>
    <row r="93" spans="2:10" ht="13" thickBot="1" x14ac:dyDescent="0.3">
      <c r="B93" s="92">
        <f>'Emissioni CH4'!A29</f>
        <v>2024</v>
      </c>
      <c r="C93" s="88">
        <f>'Emissioni CH4'!$B29*Calcolo!$I$5</f>
        <v>0</v>
      </c>
      <c r="D93" s="96">
        <f>Calcolo!$L$12</f>
        <v>0.5</v>
      </c>
      <c r="E93" s="89">
        <f t="shared" si="13"/>
        <v>0</v>
      </c>
      <c r="F93" s="93">
        <f t="shared" si="14"/>
        <v>0</v>
      </c>
      <c r="G93" s="93">
        <f t="shared" si="15"/>
        <v>0</v>
      </c>
      <c r="H93" s="93">
        <f t="shared" si="16"/>
        <v>0</v>
      </c>
      <c r="I93" s="93">
        <f t="shared" si="17"/>
        <v>0</v>
      </c>
      <c r="J93" s="94">
        <f t="shared" si="12"/>
        <v>0</v>
      </c>
    </row>
    <row r="94" spans="2:10" ht="13" thickBot="1" x14ac:dyDescent="0.3">
      <c r="B94" s="92">
        <f>'Emissioni CH4'!A30</f>
        <v>2025</v>
      </c>
      <c r="C94" s="88">
        <f>'Emissioni CH4'!$B30*Calcolo!$I$5</f>
        <v>0</v>
      </c>
      <c r="D94" s="96">
        <f>Calcolo!$L$12</f>
        <v>0.5</v>
      </c>
      <c r="E94" s="89">
        <f t="shared" si="13"/>
        <v>0</v>
      </c>
      <c r="F94" s="93">
        <f t="shared" si="14"/>
        <v>0</v>
      </c>
      <c r="G94" s="93">
        <f t="shared" si="15"/>
        <v>0</v>
      </c>
      <c r="H94" s="93">
        <f t="shared" si="16"/>
        <v>0</v>
      </c>
      <c r="I94" s="93">
        <f t="shared" si="17"/>
        <v>0</v>
      </c>
      <c r="J94" s="94">
        <f t="shared" si="12"/>
        <v>0</v>
      </c>
    </row>
    <row r="95" spans="2:10" ht="13" thickBot="1" x14ac:dyDescent="0.3">
      <c r="B95" s="92">
        <f>'Emissioni CH4'!A31</f>
        <v>2026</v>
      </c>
      <c r="C95" s="88">
        <f>'Emissioni CH4'!$B31*Calcolo!$I$5</f>
        <v>0</v>
      </c>
      <c r="D95" s="96">
        <f>Calcolo!$L$12</f>
        <v>0.5</v>
      </c>
      <c r="E95" s="89">
        <f t="shared" si="13"/>
        <v>0</v>
      </c>
      <c r="F95" s="93">
        <f t="shared" si="14"/>
        <v>0</v>
      </c>
      <c r="G95" s="93">
        <f t="shared" si="15"/>
        <v>0</v>
      </c>
      <c r="H95" s="93">
        <f t="shared" si="16"/>
        <v>0</v>
      </c>
      <c r="I95" s="93">
        <f t="shared" si="17"/>
        <v>0</v>
      </c>
      <c r="J95" s="94">
        <f t="shared" si="12"/>
        <v>0</v>
      </c>
    </row>
    <row r="96" spans="2:10" ht="13" thickBot="1" x14ac:dyDescent="0.3">
      <c r="B96" s="92">
        <f>'Emissioni CH4'!A32</f>
        <v>2027</v>
      </c>
      <c r="C96" s="88">
        <f>'Emissioni CH4'!$B32*Calcolo!$I$5</f>
        <v>0</v>
      </c>
      <c r="D96" s="96">
        <f>Calcolo!$L$12</f>
        <v>0.5</v>
      </c>
      <c r="E96" s="89">
        <f t="shared" si="13"/>
        <v>0</v>
      </c>
      <c r="F96" s="93">
        <f t="shared" si="14"/>
        <v>0</v>
      </c>
      <c r="G96" s="93">
        <f t="shared" si="15"/>
        <v>0</v>
      </c>
      <c r="H96" s="93">
        <f t="shared" si="16"/>
        <v>0</v>
      </c>
      <c r="I96" s="93">
        <f t="shared" si="17"/>
        <v>0</v>
      </c>
      <c r="J96" s="94">
        <f t="shared" si="12"/>
        <v>0</v>
      </c>
    </row>
    <row r="97" spans="2:10" ht="13" thickBot="1" x14ac:dyDescent="0.3">
      <c r="B97" s="92">
        <f>'Emissioni CH4'!A33</f>
        <v>2028</v>
      </c>
      <c r="C97" s="88">
        <f>'Emissioni CH4'!$B33*Calcolo!$I$5</f>
        <v>0</v>
      </c>
      <c r="D97" s="96">
        <f>Calcolo!$L$12</f>
        <v>0.5</v>
      </c>
      <c r="E97" s="89">
        <f t="shared" si="13"/>
        <v>0</v>
      </c>
      <c r="F97" s="93">
        <f t="shared" si="14"/>
        <v>0</v>
      </c>
      <c r="G97" s="93">
        <f t="shared" si="15"/>
        <v>0</v>
      </c>
      <c r="H97" s="93">
        <f t="shared" si="16"/>
        <v>0</v>
      </c>
      <c r="I97" s="93">
        <f t="shared" si="17"/>
        <v>0</v>
      </c>
      <c r="J97" s="94">
        <f t="shared" si="12"/>
        <v>0</v>
      </c>
    </row>
    <row r="98" spans="2:10" ht="13" thickBot="1" x14ac:dyDescent="0.3">
      <c r="B98" s="92">
        <f>'Emissioni CH4'!A34</f>
        <v>2029</v>
      </c>
      <c r="C98" s="88">
        <f>'Emissioni CH4'!$B34*Calcolo!$I$5</f>
        <v>0</v>
      </c>
      <c r="D98" s="96">
        <f>Calcolo!$L$12</f>
        <v>0.5</v>
      </c>
      <c r="E98" s="89">
        <f t="shared" si="13"/>
        <v>0</v>
      </c>
      <c r="F98" s="93">
        <f t="shared" si="14"/>
        <v>0</v>
      </c>
      <c r="G98" s="93">
        <f t="shared" si="15"/>
        <v>0</v>
      </c>
      <c r="H98" s="93">
        <f t="shared" si="16"/>
        <v>0</v>
      </c>
      <c r="I98" s="93">
        <f t="shared" si="17"/>
        <v>0</v>
      </c>
      <c r="J98" s="94">
        <f t="shared" si="12"/>
        <v>0</v>
      </c>
    </row>
    <row r="99" spans="2:10" ht="13" thickBot="1" x14ac:dyDescent="0.3">
      <c r="B99" s="92">
        <f>'Emissioni CH4'!A35</f>
        <v>2030</v>
      </c>
      <c r="C99" s="88">
        <f>'Emissioni CH4'!$B35*Calcolo!$I$5</f>
        <v>0</v>
      </c>
      <c r="D99" s="96">
        <f>Calcolo!$L$12</f>
        <v>0.5</v>
      </c>
      <c r="E99" s="89">
        <f t="shared" si="13"/>
        <v>0</v>
      </c>
      <c r="F99" s="95">
        <f t="shared" si="14"/>
        <v>0</v>
      </c>
      <c r="G99" s="95">
        <f t="shared" si="15"/>
        <v>0</v>
      </c>
      <c r="H99" s="95">
        <f t="shared" si="16"/>
        <v>0</v>
      </c>
      <c r="I99" s="95">
        <f t="shared" si="17"/>
        <v>0</v>
      </c>
      <c r="J99" s="94">
        <f t="shared" si="12"/>
        <v>0</v>
      </c>
    </row>
  </sheetData>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Emissioni CH4</vt:lpstr>
      <vt:lpstr>Calcolo</vt:lpstr>
      <vt:lpstr>Fonti</vt:lpstr>
      <vt:lpstr>Cibo</vt:lpstr>
      <vt:lpstr>Verde</vt:lpstr>
      <vt:lpstr>Carta</vt:lpstr>
      <vt:lpstr>Legno</vt:lpstr>
      <vt:lpstr>Tessile</vt:lpstr>
      <vt:lpstr>Pannolini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Gaia Galassi</dc:creator>
  <cp:lastModifiedBy>Benedetta Berloni</cp:lastModifiedBy>
  <dcterms:created xsi:type="dcterms:W3CDTF">2022-03-03T09:45:44Z</dcterms:created>
  <dcterms:modified xsi:type="dcterms:W3CDTF">2023-03-24T11:38:20Z</dcterms:modified>
</cp:coreProperties>
</file>